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80" windowHeight="11640"/>
  </bookViews>
  <sheets>
    <sheet name="Building Permit Fee Comparison" sheetId="2" r:id="rId1"/>
    <sheet name="SDC Fee Comparison" sheetId="1" r:id="rId2"/>
  </sheets>
  <definedNames>
    <definedName name="_xlnm.Print_Area" localSheetId="0">'Building Permit Fee Comparison'!$A$1:$S$118</definedName>
    <definedName name="_xlnm.Print_Area" localSheetId="1">'SDC Fee Comparison'!$A$1:$T$79</definedName>
  </definedNames>
  <calcPr calcId="145621"/>
</workbook>
</file>

<file path=xl/calcChain.xml><?xml version="1.0" encoding="utf-8"?>
<calcChain xmlns="http://schemas.openxmlformats.org/spreadsheetml/2006/main">
  <c r="L116" i="2" l="1"/>
  <c r="G116" i="2"/>
  <c r="D116" i="2"/>
  <c r="S115" i="2"/>
  <c r="R115" i="2"/>
  <c r="Q115" i="2"/>
  <c r="P115" i="2"/>
  <c r="O115" i="2"/>
  <c r="N115" i="2"/>
  <c r="M115" i="2"/>
  <c r="L115" i="2"/>
  <c r="K115" i="2"/>
  <c r="J115" i="2"/>
  <c r="J116" i="2" s="1"/>
  <c r="I115" i="2"/>
  <c r="H115" i="2"/>
  <c r="F115" i="2"/>
  <c r="E115" i="2"/>
  <c r="D115" i="2"/>
  <c r="C115" i="2"/>
  <c r="B115" i="2"/>
  <c r="S114" i="2"/>
  <c r="R114" i="2"/>
  <c r="Q114" i="2"/>
  <c r="P114" i="2"/>
  <c r="P116" i="2" s="1"/>
  <c r="O114" i="2"/>
  <c r="N114" i="2"/>
  <c r="M114" i="2"/>
  <c r="L114" i="2"/>
  <c r="K114" i="2"/>
  <c r="H114" i="2"/>
  <c r="F114" i="2"/>
  <c r="F116" i="2" s="1"/>
  <c r="E114" i="2"/>
  <c r="E116" i="2" s="1"/>
  <c r="C114" i="2"/>
  <c r="B114" i="2"/>
  <c r="S113" i="2"/>
  <c r="S116" i="2" s="1"/>
  <c r="R113" i="2"/>
  <c r="R116" i="2" s="1"/>
  <c r="Q113" i="2"/>
  <c r="Q116" i="2" s="1"/>
  <c r="P113" i="2"/>
  <c r="O113" i="2"/>
  <c r="O116" i="2" s="1"/>
  <c r="N113" i="2"/>
  <c r="N116" i="2" s="1"/>
  <c r="M113" i="2"/>
  <c r="M116" i="2" s="1"/>
  <c r="L113" i="2"/>
  <c r="K113" i="2"/>
  <c r="K116" i="2" s="1"/>
  <c r="I113" i="2"/>
  <c r="I116" i="2" s="1"/>
  <c r="H113" i="2"/>
  <c r="H116" i="2" s="1"/>
  <c r="F113" i="2"/>
  <c r="C113" i="2"/>
  <c r="C116" i="2" s="1"/>
  <c r="B113" i="2"/>
  <c r="B116" i="2" s="1"/>
  <c r="D109" i="2"/>
  <c r="C109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G109" i="2" s="1"/>
  <c r="F106" i="2"/>
  <c r="E106" i="2"/>
  <c r="D106" i="2"/>
  <c r="C106" i="2"/>
  <c r="B106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E109" i="2" s="1"/>
  <c r="D104" i="2"/>
  <c r="C104" i="2"/>
  <c r="B104" i="2"/>
  <c r="S102" i="2"/>
  <c r="R102" i="2"/>
  <c r="Q102" i="2"/>
  <c r="P102" i="2"/>
  <c r="O102" i="2"/>
  <c r="N102" i="2"/>
  <c r="M102" i="2"/>
  <c r="L102" i="2"/>
  <c r="K102" i="2"/>
  <c r="J102" i="2"/>
  <c r="J109" i="2" s="1"/>
  <c r="I102" i="2"/>
  <c r="H102" i="2"/>
  <c r="F102" i="2"/>
  <c r="E102" i="2"/>
  <c r="D102" i="2"/>
  <c r="C102" i="2"/>
  <c r="B102" i="2"/>
  <c r="S101" i="2"/>
  <c r="R101" i="2"/>
  <c r="Q101" i="2"/>
  <c r="P101" i="2"/>
  <c r="O101" i="2"/>
  <c r="N101" i="2"/>
  <c r="M101" i="2"/>
  <c r="L101" i="2"/>
  <c r="K101" i="2"/>
  <c r="I101" i="2"/>
  <c r="H101" i="2"/>
  <c r="F101" i="2"/>
  <c r="E101" i="2"/>
  <c r="C101" i="2"/>
  <c r="B101" i="2"/>
  <c r="B109" i="2" s="1"/>
  <c r="S100" i="2"/>
  <c r="S109" i="2" s="1"/>
  <c r="R100" i="2"/>
  <c r="R109" i="2" s="1"/>
  <c r="Q100" i="2"/>
  <c r="Q109" i="2" s="1"/>
  <c r="P100" i="2"/>
  <c r="P109" i="2" s="1"/>
  <c r="O100" i="2"/>
  <c r="O109" i="2" s="1"/>
  <c r="N100" i="2"/>
  <c r="N109" i="2" s="1"/>
  <c r="M100" i="2"/>
  <c r="M109" i="2" s="1"/>
  <c r="L100" i="2"/>
  <c r="L109" i="2" s="1"/>
  <c r="K100" i="2"/>
  <c r="K109" i="2" s="1"/>
  <c r="I100" i="2"/>
  <c r="I109" i="2" s="1"/>
  <c r="H100" i="2"/>
  <c r="H109" i="2" s="1"/>
  <c r="F100" i="2"/>
  <c r="F109" i="2" s="1"/>
  <c r="C100" i="2"/>
  <c r="B100" i="2"/>
  <c r="J96" i="2"/>
  <c r="I96" i="2"/>
  <c r="B96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G96" i="2" s="1"/>
  <c r="F93" i="2"/>
  <c r="E93" i="2"/>
  <c r="E96" i="2" s="1"/>
  <c r="D93" i="2"/>
  <c r="C93" i="2"/>
  <c r="B93" i="2"/>
  <c r="S91" i="2"/>
  <c r="R91" i="2"/>
  <c r="Q91" i="2"/>
  <c r="P91" i="2"/>
  <c r="O91" i="2"/>
  <c r="N91" i="2"/>
  <c r="M91" i="2"/>
  <c r="L91" i="2"/>
  <c r="K91" i="2"/>
  <c r="J91" i="2"/>
  <c r="I91" i="2"/>
  <c r="H91" i="2"/>
  <c r="F91" i="2"/>
  <c r="E91" i="2"/>
  <c r="D91" i="2"/>
  <c r="C91" i="2"/>
  <c r="B91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D96" i="2" s="1"/>
  <c r="C89" i="2"/>
  <c r="C96" i="2" s="1"/>
  <c r="B89" i="2"/>
  <c r="S88" i="2"/>
  <c r="S96" i="2" s="1"/>
  <c r="R88" i="2"/>
  <c r="R96" i="2" s="1"/>
  <c r="Q88" i="2"/>
  <c r="Q96" i="2" s="1"/>
  <c r="P88" i="2"/>
  <c r="O88" i="2"/>
  <c r="N88" i="2"/>
  <c r="M88" i="2"/>
  <c r="M96" i="2" s="1"/>
  <c r="L88" i="2"/>
  <c r="K88" i="2"/>
  <c r="K96" i="2" s="1"/>
  <c r="I88" i="2"/>
  <c r="H88" i="2"/>
  <c r="F88" i="2"/>
  <c r="E88" i="2"/>
  <c r="C88" i="2"/>
  <c r="B88" i="2"/>
  <c r="S87" i="2"/>
  <c r="R87" i="2"/>
  <c r="Q87" i="2"/>
  <c r="P87" i="2"/>
  <c r="P96" i="2" s="1"/>
  <c r="O87" i="2"/>
  <c r="O96" i="2" s="1"/>
  <c r="N87" i="2"/>
  <c r="N96" i="2" s="1"/>
  <c r="M87" i="2"/>
  <c r="L87" i="2"/>
  <c r="L96" i="2" s="1"/>
  <c r="K87" i="2"/>
  <c r="I87" i="2"/>
  <c r="H87" i="2"/>
  <c r="H96" i="2" s="1"/>
  <c r="F87" i="2"/>
  <c r="F96" i="2" s="1"/>
  <c r="C87" i="2"/>
  <c r="B87" i="2"/>
  <c r="O83" i="2"/>
  <c r="N83" i="2"/>
  <c r="J83" i="2"/>
  <c r="G83" i="2"/>
  <c r="F83" i="2"/>
  <c r="D83" i="2"/>
  <c r="B83" i="2"/>
  <c r="S82" i="2"/>
  <c r="R82" i="2"/>
  <c r="Q82" i="2"/>
  <c r="P82" i="2"/>
  <c r="P83" i="2" s="1"/>
  <c r="O82" i="2"/>
  <c r="N82" i="2"/>
  <c r="M82" i="2"/>
  <c r="L82" i="2"/>
  <c r="L83" i="2" s="1"/>
  <c r="K82" i="2"/>
  <c r="J82" i="2"/>
  <c r="I82" i="2"/>
  <c r="H82" i="2"/>
  <c r="F82" i="2"/>
  <c r="E82" i="2"/>
  <c r="E83" i="2" s="1"/>
  <c r="D82" i="2"/>
  <c r="C82" i="2"/>
  <c r="B82" i="2"/>
  <c r="S81" i="2"/>
  <c r="S83" i="2" s="1"/>
  <c r="R81" i="2"/>
  <c r="R83" i="2" s="1"/>
  <c r="Q81" i="2"/>
  <c r="Q83" i="2" s="1"/>
  <c r="P81" i="2"/>
  <c r="O81" i="2"/>
  <c r="N81" i="2"/>
  <c r="M81" i="2"/>
  <c r="M83" i="2" s="1"/>
  <c r="L81" i="2"/>
  <c r="K81" i="2"/>
  <c r="K83" i="2" s="1"/>
  <c r="I81" i="2"/>
  <c r="I83" i="2" s="1"/>
  <c r="H81" i="2"/>
  <c r="H83" i="2" s="1"/>
  <c r="F81" i="2"/>
  <c r="C81" i="2"/>
  <c r="C83" i="2" s="1"/>
  <c r="B81" i="2"/>
  <c r="G75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C75" i="2" s="1"/>
  <c r="B72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S68" i="2"/>
  <c r="S75" i="2" s="1"/>
  <c r="R68" i="2"/>
  <c r="Q68" i="2"/>
  <c r="P68" i="2"/>
  <c r="O68" i="2"/>
  <c r="O75" i="2" s="1"/>
  <c r="N68" i="2"/>
  <c r="M68" i="2"/>
  <c r="L68" i="2"/>
  <c r="K68" i="2"/>
  <c r="K75" i="2" s="1"/>
  <c r="J68" i="2"/>
  <c r="J75" i="2" s="1"/>
  <c r="I68" i="2"/>
  <c r="H68" i="2"/>
  <c r="F68" i="2"/>
  <c r="E68" i="2"/>
  <c r="E75" i="2" s="1"/>
  <c r="D68" i="2"/>
  <c r="D75" i="2" s="1"/>
  <c r="C68" i="2"/>
  <c r="B68" i="2"/>
  <c r="S67" i="2"/>
  <c r="R67" i="2"/>
  <c r="R75" i="2" s="1"/>
  <c r="Q67" i="2"/>
  <c r="Q75" i="2" s="1"/>
  <c r="P67" i="2"/>
  <c r="P75" i="2" s="1"/>
  <c r="O67" i="2"/>
  <c r="N67" i="2"/>
  <c r="N75" i="2" s="1"/>
  <c r="M67" i="2"/>
  <c r="M75" i="2" s="1"/>
  <c r="L67" i="2"/>
  <c r="L75" i="2" s="1"/>
  <c r="K67" i="2"/>
  <c r="I67" i="2"/>
  <c r="I75" i="2" s="1"/>
  <c r="H67" i="2"/>
  <c r="H75" i="2" s="1"/>
  <c r="F67" i="2"/>
  <c r="F75" i="2" s="1"/>
  <c r="C67" i="2"/>
  <c r="B67" i="2"/>
  <c r="B75" i="2" s="1"/>
  <c r="N57" i="2"/>
  <c r="G57" i="2"/>
  <c r="B57" i="2"/>
  <c r="S56" i="2"/>
  <c r="R56" i="2"/>
  <c r="Q56" i="2"/>
  <c r="P56" i="2"/>
  <c r="O56" i="2"/>
  <c r="N56" i="2"/>
  <c r="M56" i="2"/>
  <c r="L56" i="2"/>
  <c r="K56" i="2"/>
  <c r="J56" i="2"/>
  <c r="I56" i="2"/>
  <c r="H56" i="2"/>
  <c r="H57" i="2" s="1"/>
  <c r="G56" i="2"/>
  <c r="F56" i="2"/>
  <c r="E56" i="2"/>
  <c r="D56" i="2"/>
  <c r="C56" i="2"/>
  <c r="B56" i="2"/>
  <c r="S55" i="2"/>
  <c r="R55" i="2"/>
  <c r="R57" i="2" s="1"/>
  <c r="Q55" i="2"/>
  <c r="P55" i="2"/>
  <c r="O55" i="2"/>
  <c r="M55" i="2"/>
  <c r="L55" i="2"/>
  <c r="K55" i="2"/>
  <c r="J55" i="2"/>
  <c r="J57" i="2" s="1"/>
  <c r="F55" i="2"/>
  <c r="F57" i="2" s="1"/>
  <c r="E55" i="2"/>
  <c r="D55" i="2"/>
  <c r="B55" i="2"/>
  <c r="S54" i="2"/>
  <c r="S57" i="2" s="1"/>
  <c r="R54" i="2"/>
  <c r="Q54" i="2"/>
  <c r="Q57" i="2" s="1"/>
  <c r="P54" i="2"/>
  <c r="P57" i="2" s="1"/>
  <c r="O54" i="2"/>
  <c r="O57" i="2" s="1"/>
  <c r="N54" i="2"/>
  <c r="M54" i="2"/>
  <c r="M57" i="2" s="1"/>
  <c r="L54" i="2"/>
  <c r="L57" i="2" s="1"/>
  <c r="K54" i="2"/>
  <c r="K57" i="2" s="1"/>
  <c r="J54" i="2"/>
  <c r="I54" i="2"/>
  <c r="I57" i="2" s="1"/>
  <c r="F54" i="2"/>
  <c r="E54" i="2"/>
  <c r="E57" i="2" s="1"/>
  <c r="D54" i="2"/>
  <c r="D57" i="2" s="1"/>
  <c r="C54" i="2"/>
  <c r="C57" i="2" s="1"/>
  <c r="B54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S43" i="2"/>
  <c r="S50" i="2" s="1"/>
  <c r="R43" i="2"/>
  <c r="Q43" i="2"/>
  <c r="P43" i="2"/>
  <c r="O43" i="2"/>
  <c r="O50" i="2" s="1"/>
  <c r="N43" i="2"/>
  <c r="M43" i="2"/>
  <c r="L43" i="2"/>
  <c r="K43" i="2"/>
  <c r="J43" i="2"/>
  <c r="I43" i="2"/>
  <c r="H43" i="2"/>
  <c r="H50" i="2" s="1"/>
  <c r="G43" i="2"/>
  <c r="G50" i="2" s="1"/>
  <c r="F43" i="2"/>
  <c r="E43" i="2"/>
  <c r="D43" i="2"/>
  <c r="C43" i="2"/>
  <c r="C50" i="2" s="1"/>
  <c r="B43" i="2"/>
  <c r="S42" i="2"/>
  <c r="R42" i="2"/>
  <c r="Q42" i="2"/>
  <c r="P42" i="2"/>
  <c r="O42" i="2"/>
  <c r="N42" i="2"/>
  <c r="M42" i="2"/>
  <c r="L42" i="2"/>
  <c r="K42" i="2"/>
  <c r="J42" i="2"/>
  <c r="I42" i="2"/>
  <c r="F42" i="2"/>
  <c r="E42" i="2"/>
  <c r="D42" i="2"/>
  <c r="B42" i="2"/>
  <c r="S41" i="2"/>
  <c r="R41" i="2"/>
  <c r="R50" i="2" s="1"/>
  <c r="Q41" i="2"/>
  <c r="Q50" i="2" s="1"/>
  <c r="P41" i="2"/>
  <c r="P50" i="2" s="1"/>
  <c r="N41" i="2"/>
  <c r="N50" i="2" s="1"/>
  <c r="M41" i="2"/>
  <c r="M50" i="2" s="1"/>
  <c r="L41" i="2"/>
  <c r="L50" i="2" s="1"/>
  <c r="K41" i="2"/>
  <c r="K50" i="2" s="1"/>
  <c r="J41" i="2"/>
  <c r="J50" i="2" s="1"/>
  <c r="I41" i="2"/>
  <c r="I50" i="2" s="1"/>
  <c r="F41" i="2"/>
  <c r="F50" i="2" s="1"/>
  <c r="E41" i="2"/>
  <c r="E50" i="2" s="1"/>
  <c r="D41" i="2"/>
  <c r="D50" i="2" s="1"/>
  <c r="C41" i="2"/>
  <c r="B41" i="2"/>
  <c r="B50" i="2" s="1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S30" i="2"/>
  <c r="S37" i="2" s="1"/>
  <c r="R30" i="2"/>
  <c r="Q30" i="2"/>
  <c r="P30" i="2"/>
  <c r="P37" i="2" s="1"/>
  <c r="O30" i="2"/>
  <c r="O37" i="2" s="1"/>
  <c r="N30" i="2"/>
  <c r="M30" i="2"/>
  <c r="L30" i="2"/>
  <c r="K30" i="2"/>
  <c r="K37" i="2" s="1"/>
  <c r="J30" i="2"/>
  <c r="I30" i="2"/>
  <c r="I37" i="2" s="1"/>
  <c r="H30" i="2"/>
  <c r="H37" i="2" s="1"/>
  <c r="G30" i="2"/>
  <c r="G37" i="2" s="1"/>
  <c r="F30" i="2"/>
  <c r="E30" i="2"/>
  <c r="D30" i="2"/>
  <c r="C30" i="2"/>
  <c r="B30" i="2"/>
  <c r="S29" i="2"/>
  <c r="R29" i="2"/>
  <c r="Q29" i="2"/>
  <c r="P29" i="2"/>
  <c r="O29" i="2"/>
  <c r="M29" i="2"/>
  <c r="L29" i="2"/>
  <c r="J29" i="2"/>
  <c r="F29" i="2"/>
  <c r="E29" i="2"/>
  <c r="E37" i="2" s="1"/>
  <c r="D29" i="2"/>
  <c r="B29" i="2"/>
  <c r="S28" i="2"/>
  <c r="R28" i="2"/>
  <c r="R37" i="2" s="1"/>
  <c r="Q28" i="2"/>
  <c r="Q37" i="2" s="1"/>
  <c r="P28" i="2"/>
  <c r="O28" i="2"/>
  <c r="N28" i="2"/>
  <c r="N37" i="2" s="1"/>
  <c r="M28" i="2"/>
  <c r="M37" i="2" s="1"/>
  <c r="L28" i="2"/>
  <c r="L37" i="2" s="1"/>
  <c r="J28" i="2"/>
  <c r="J37" i="2" s="1"/>
  <c r="I28" i="2"/>
  <c r="F28" i="2"/>
  <c r="F37" i="2" s="1"/>
  <c r="E28" i="2"/>
  <c r="D28" i="2"/>
  <c r="D37" i="2" s="1"/>
  <c r="C28" i="2"/>
  <c r="C37" i="2" s="1"/>
  <c r="B28" i="2"/>
  <c r="B37" i="2" s="1"/>
  <c r="S24" i="2"/>
  <c r="M24" i="2"/>
  <c r="L24" i="2"/>
  <c r="K24" i="2"/>
  <c r="E24" i="2"/>
  <c r="D24" i="2"/>
  <c r="S23" i="2"/>
  <c r="R23" i="2"/>
  <c r="Q23" i="2"/>
  <c r="P23" i="2"/>
  <c r="O23" i="2"/>
  <c r="N23" i="2"/>
  <c r="N24" i="2" s="1"/>
  <c r="M23" i="2"/>
  <c r="L23" i="2"/>
  <c r="K23" i="2"/>
  <c r="J23" i="2"/>
  <c r="J24" i="2" s="1"/>
  <c r="I23" i="2"/>
  <c r="H23" i="2"/>
  <c r="G23" i="2"/>
  <c r="G24" i="2" s="1"/>
  <c r="F23" i="2"/>
  <c r="E23" i="2"/>
  <c r="D23" i="2"/>
  <c r="C23" i="2"/>
  <c r="B23" i="2"/>
  <c r="S22" i="2"/>
  <c r="R22" i="2"/>
  <c r="R24" i="2" s="1"/>
  <c r="Q22" i="2"/>
  <c r="Q24" i="2" s="1"/>
  <c r="P22" i="2"/>
  <c r="P24" i="2" s="1"/>
  <c r="O22" i="2"/>
  <c r="O24" i="2" s="1"/>
  <c r="N22" i="2"/>
  <c r="M22" i="2"/>
  <c r="L22" i="2"/>
  <c r="K22" i="2"/>
  <c r="I22" i="2"/>
  <c r="I24" i="2" s="1"/>
  <c r="H22" i="2"/>
  <c r="H24" i="2" s="1"/>
  <c r="F22" i="2"/>
  <c r="F24" i="2" s="1"/>
  <c r="E22" i="2"/>
  <c r="D22" i="2"/>
  <c r="C22" i="2"/>
  <c r="C24" i="2" s="1"/>
  <c r="B22" i="2"/>
  <c r="B24" i="2" s="1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9" i="2"/>
  <c r="R9" i="2"/>
  <c r="Q9" i="2"/>
  <c r="Q16" i="2" s="1"/>
  <c r="P9" i="2"/>
  <c r="P16" i="2" s="1"/>
  <c r="O9" i="2"/>
  <c r="N9" i="2"/>
  <c r="M9" i="2"/>
  <c r="M16" i="2" s="1"/>
  <c r="L9" i="2"/>
  <c r="L16" i="2" s="1"/>
  <c r="K9" i="2"/>
  <c r="J9" i="2"/>
  <c r="J16" i="2" s="1"/>
  <c r="I9" i="2"/>
  <c r="H9" i="2"/>
  <c r="H16" i="2" s="1"/>
  <c r="G9" i="2"/>
  <c r="G16" i="2" s="1"/>
  <c r="F9" i="2"/>
  <c r="E9" i="2"/>
  <c r="D9" i="2"/>
  <c r="C9" i="2"/>
  <c r="C16" i="2" s="1"/>
  <c r="B9" i="2"/>
  <c r="B16" i="2" s="1"/>
  <c r="S8" i="2"/>
  <c r="S16" i="2" s="1"/>
  <c r="R8" i="2"/>
  <c r="R16" i="2" s="1"/>
  <c r="Q8" i="2"/>
  <c r="P8" i="2"/>
  <c r="O8" i="2"/>
  <c r="O16" i="2" s="1"/>
  <c r="N8" i="2"/>
  <c r="N16" i="2" s="1"/>
  <c r="M8" i="2"/>
  <c r="L8" i="2"/>
  <c r="K8" i="2"/>
  <c r="K16" i="2" s="1"/>
  <c r="I8" i="2"/>
  <c r="I16" i="2" s="1"/>
  <c r="H8" i="2"/>
  <c r="F8" i="2"/>
  <c r="F16" i="2" s="1"/>
  <c r="E8" i="2"/>
  <c r="E16" i="2" s="1"/>
  <c r="D8" i="2"/>
  <c r="D16" i="2" s="1"/>
  <c r="B8" i="2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39" i="1"/>
  <c r="R39" i="1"/>
  <c r="Q39" i="1"/>
  <c r="O39" i="1"/>
  <c r="N39" i="1"/>
  <c r="M39" i="1"/>
  <c r="J39" i="1"/>
  <c r="I39" i="1"/>
  <c r="H39" i="1"/>
  <c r="G39" i="1"/>
  <c r="F39" i="1"/>
  <c r="E39" i="1"/>
  <c r="D39" i="1"/>
  <c r="C39" i="1"/>
  <c r="B39" i="1"/>
  <c r="T37" i="1"/>
  <c r="T39" i="1" s="1"/>
  <c r="R37" i="1"/>
  <c r="P37" i="1"/>
  <c r="P39" i="1" s="1"/>
  <c r="L37" i="1"/>
  <c r="L39" i="1" s="1"/>
  <c r="K37" i="1"/>
  <c r="K39" i="1" s="1"/>
  <c r="J37" i="1"/>
  <c r="T27" i="1"/>
  <c r="S27" i="1"/>
  <c r="R27" i="1"/>
  <c r="Q27" i="1"/>
  <c r="O27" i="1"/>
  <c r="N27" i="1"/>
  <c r="M27" i="1"/>
  <c r="K27" i="1"/>
  <c r="J27" i="1"/>
  <c r="I27" i="1"/>
  <c r="H27" i="1"/>
  <c r="G27" i="1"/>
  <c r="F27" i="1"/>
  <c r="E27" i="1"/>
  <c r="D27" i="1"/>
  <c r="C27" i="1"/>
  <c r="B27" i="1"/>
  <c r="T25" i="1"/>
  <c r="R25" i="1"/>
  <c r="P25" i="1"/>
  <c r="P27" i="1" s="1"/>
  <c r="L25" i="1"/>
  <c r="L27" i="1" s="1"/>
  <c r="K25" i="1"/>
  <c r="J25" i="1"/>
  <c r="S15" i="1"/>
  <c r="Q15" i="1"/>
  <c r="O15" i="1"/>
  <c r="N15" i="1"/>
  <c r="M15" i="1"/>
  <c r="L15" i="1"/>
  <c r="K15" i="1"/>
  <c r="I15" i="1"/>
  <c r="H15" i="1"/>
  <c r="G15" i="1"/>
  <c r="F15" i="1"/>
  <c r="E15" i="1"/>
  <c r="D15" i="1"/>
  <c r="C15" i="1"/>
  <c r="B15" i="1"/>
  <c r="T13" i="1"/>
  <c r="T15" i="1" s="1"/>
  <c r="R13" i="1"/>
  <c r="R15" i="1" s="1"/>
  <c r="P13" i="1"/>
  <c r="P15" i="1" s="1"/>
  <c r="L13" i="1"/>
  <c r="K13" i="1"/>
  <c r="J13" i="1"/>
  <c r="J15" i="1" s="1"/>
</calcChain>
</file>

<file path=xl/sharedStrings.xml><?xml version="1.0" encoding="utf-8"?>
<sst xmlns="http://schemas.openxmlformats.org/spreadsheetml/2006/main" count="244" uniqueCount="76">
  <si>
    <t xml:space="preserve">JURISDICTIONAL SYSTEM DEVELOPMENT FEE COMPARISON: JANUARY 2014                         </t>
  </si>
  <si>
    <t>Albany</t>
  </si>
  <si>
    <t>Ashland</t>
  </si>
  <si>
    <t>Astoria</t>
  </si>
  <si>
    <t>Beaverton</t>
  </si>
  <si>
    <t>Bend</t>
  </si>
  <si>
    <t>Corvallis</t>
  </si>
  <si>
    <t>Dallas</t>
  </si>
  <si>
    <t>Eugene</t>
  </si>
  <si>
    <t>Forest Grove</t>
  </si>
  <si>
    <t>Happy Valley</t>
  </si>
  <si>
    <t>Hillsboro</t>
  </si>
  <si>
    <t>Independence</t>
  </si>
  <si>
    <t>Jackson Co.</t>
  </si>
  <si>
    <t>LaGrande/ Union Co.</t>
  </si>
  <si>
    <t>Lake Oswego</t>
  </si>
  <si>
    <t>Marion Co.</t>
  </si>
  <si>
    <t>Milwaukie</t>
  </si>
  <si>
    <t>Ontario</t>
  </si>
  <si>
    <t>Portland</t>
  </si>
  <si>
    <t>New Single-Family</t>
  </si>
  <si>
    <t xml:space="preserve">Value 2000 sq ft house </t>
  </si>
  <si>
    <t>w/ 500 sq ft garage</t>
  </si>
  <si>
    <t xml:space="preserve">Valuation $234,470 </t>
  </si>
  <si>
    <t>Storm SDC Fee</t>
  </si>
  <si>
    <t>Sanitary Sewer SDC</t>
  </si>
  <si>
    <t>Park SDC</t>
  </si>
  <si>
    <t>Traffic Impact Fee</t>
  </si>
  <si>
    <t>Water Meter</t>
  </si>
  <si>
    <t>School Excise Tax</t>
  </si>
  <si>
    <t>METRO Excise Tax</t>
  </si>
  <si>
    <t>Total</t>
  </si>
  <si>
    <t xml:space="preserve">New Multi-Family </t>
  </si>
  <si>
    <t>]</t>
  </si>
  <si>
    <t>Valuation $813,760</t>
  </si>
  <si>
    <t>Water Meter (1 1/2 -inch)</t>
  </si>
  <si>
    <t>(8,000 sq ft, 10 unit)</t>
  </si>
  <si>
    <t>New Commercial Office</t>
  </si>
  <si>
    <t>Valuation $3,546,000</t>
  </si>
  <si>
    <t>Water Meter (1- 1/2 inch)</t>
  </si>
  <si>
    <t>(30,000 sq ft)</t>
  </si>
  <si>
    <t>Salem</t>
  </si>
  <si>
    <t>Seaside</t>
  </si>
  <si>
    <t>Sherwood</t>
  </si>
  <si>
    <t>Tigard</t>
  </si>
  <si>
    <t>Washington Co.</t>
  </si>
  <si>
    <t>Wilsonville</t>
  </si>
  <si>
    <t>Woodburn</t>
  </si>
  <si>
    <t>Yamhill</t>
  </si>
  <si>
    <t>Yamhill Co.</t>
  </si>
  <si>
    <t xml:space="preserve">JURISDICTIONAL BUILDING PERMIT FEE  COMPARISON: JANUARY 2014                       </t>
  </si>
  <si>
    <t>Page 1 of 2</t>
  </si>
  <si>
    <t>Jackson County</t>
  </si>
  <si>
    <t>LaGrand/Union Co.</t>
  </si>
  <si>
    <t xml:space="preserve">Value 2000 sq. ft. house </t>
  </si>
  <si>
    <t xml:space="preserve">w/ 500 sq. ft. garage </t>
  </si>
  <si>
    <t>$234,470 Value</t>
  </si>
  <si>
    <t>Building Permit</t>
  </si>
  <si>
    <t>Plan Check</t>
  </si>
  <si>
    <t>State Surcharge</t>
  </si>
  <si>
    <t>Plumbing (3 bath)</t>
  </si>
  <si>
    <t>Mechanical*</t>
  </si>
  <si>
    <t>Electrical**</t>
  </si>
  <si>
    <t xml:space="preserve">*Kitchen Hood, 3 - Bath Fans, 100k Furnace, Clothes Dryer, Gas Piping </t>
  </si>
  <si>
    <t>** 200 Amp Service, 20 - Circuits</t>
  </si>
  <si>
    <t>Single-Family Addition</t>
  </si>
  <si>
    <t>$50,000 Value</t>
  </si>
  <si>
    <t>$813,760 Value (10-units, 8,000 Sq. Ft.)</t>
  </si>
  <si>
    <t>Struct Plan Check</t>
  </si>
  <si>
    <t>FLS Plan Check</t>
  </si>
  <si>
    <t>Plumbing (1 bath)</t>
  </si>
  <si>
    <t xml:space="preserve">$3,546,000 Value (30,000 Sq. Ft. Office) </t>
  </si>
  <si>
    <t>Commercial Alteration</t>
  </si>
  <si>
    <t>$75,000 Value</t>
  </si>
  <si>
    <t>Page 2 of 2</t>
  </si>
  <si>
    <t>Vancouver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</si>
</sst>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/>
    <xf numFmtId="164" fontId="5" fillId="3" borderId="9" xfId="0" applyNumberFormat="1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right"/>
    </xf>
    <xf numFmtId="0" fontId="5" fillId="3" borderId="10" xfId="0" applyFont="1" applyFill="1" applyBorder="1"/>
    <xf numFmtId="164" fontId="5" fillId="3" borderId="10" xfId="0" applyNumberFormat="1" applyFont="1" applyFill="1" applyBorder="1"/>
    <xf numFmtId="164" fontId="5" fillId="3" borderId="11" xfId="0" applyNumberFormat="1" applyFont="1" applyFill="1" applyBorder="1"/>
    <xf numFmtId="164" fontId="5" fillId="3" borderId="12" xfId="0" applyNumberFormat="1" applyFont="1" applyFill="1" applyBorder="1"/>
    <xf numFmtId="0" fontId="5" fillId="3" borderId="13" xfId="0" applyFont="1" applyFill="1" applyBorder="1"/>
    <xf numFmtId="164" fontId="5" fillId="3" borderId="14" xfId="0" applyNumberFormat="1" applyFont="1" applyFill="1" applyBorder="1" applyAlignment="1">
      <alignment horizontal="right"/>
    </xf>
    <xf numFmtId="164" fontId="5" fillId="3" borderId="15" xfId="0" applyNumberFormat="1" applyFont="1" applyFill="1" applyBorder="1" applyAlignment="1">
      <alignment horizontal="right"/>
    </xf>
    <xf numFmtId="164" fontId="5" fillId="3" borderId="15" xfId="0" applyNumberFormat="1" applyFont="1" applyFill="1" applyBorder="1"/>
    <xf numFmtId="164" fontId="5" fillId="3" borderId="16" xfId="0" applyNumberFormat="1" applyFont="1" applyFill="1" applyBorder="1"/>
    <xf numFmtId="164" fontId="5" fillId="3" borderId="17" xfId="0" applyNumberFormat="1" applyFont="1" applyFill="1" applyBorder="1"/>
    <xf numFmtId="3" fontId="5" fillId="3" borderId="13" xfId="0" applyNumberFormat="1" applyFont="1" applyFill="1" applyBorder="1" applyAlignment="1">
      <alignment wrapText="1"/>
    </xf>
    <xf numFmtId="0" fontId="5" fillId="3" borderId="15" xfId="0" applyFont="1" applyFill="1" applyBorder="1"/>
    <xf numFmtId="164" fontId="5" fillId="3" borderId="17" xfId="0" applyNumberFormat="1" applyFont="1" applyFill="1" applyBorder="1" applyAlignment="1">
      <alignment horizontal="right"/>
    </xf>
    <xf numFmtId="0" fontId="5" fillId="4" borderId="13" xfId="0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7" xfId="0" applyNumberFormat="1" applyFont="1" applyFill="1" applyBorder="1" applyAlignment="1">
      <alignment horizontal="right"/>
    </xf>
    <xf numFmtId="0" fontId="7" fillId="3" borderId="0" xfId="0" applyFont="1" applyFill="1"/>
    <xf numFmtId="0" fontId="5" fillId="3" borderId="18" xfId="0" applyFont="1" applyFill="1" applyBorder="1"/>
    <xf numFmtId="0" fontId="5" fillId="3" borderId="19" xfId="0" applyFont="1" applyFill="1" applyBorder="1"/>
    <xf numFmtId="164" fontId="5" fillId="3" borderId="19" xfId="0" applyNumberFormat="1" applyFont="1" applyFill="1" applyBorder="1"/>
    <xf numFmtId="164" fontId="5" fillId="3" borderId="20" xfId="0" applyNumberFormat="1" applyFont="1" applyFill="1" applyBorder="1"/>
    <xf numFmtId="164" fontId="5" fillId="3" borderId="21" xfId="0" applyNumberFormat="1" applyFont="1" applyFill="1" applyBorder="1"/>
    <xf numFmtId="0" fontId="4" fillId="3" borderId="22" xfId="0" applyFont="1" applyFill="1" applyBorder="1"/>
    <xf numFmtId="3" fontId="5" fillId="3" borderId="13" xfId="0" applyNumberFormat="1" applyFont="1" applyFill="1" applyBorder="1"/>
    <xf numFmtId="164" fontId="5" fillId="3" borderId="14" xfId="0" applyNumberFormat="1" applyFont="1" applyFill="1" applyBorder="1"/>
    <xf numFmtId="0" fontId="5" fillId="3" borderId="23" xfId="0" applyFont="1" applyFill="1" applyBorder="1"/>
    <xf numFmtId="164" fontId="5" fillId="0" borderId="15" xfId="0" applyNumberFormat="1" applyFont="1" applyFill="1" applyBorder="1"/>
    <xf numFmtId="0" fontId="5" fillId="4" borderId="24" xfId="0" applyFont="1" applyFill="1" applyBorder="1"/>
    <xf numFmtId="164" fontId="4" fillId="4" borderId="19" xfId="0" applyNumberFormat="1" applyFont="1" applyFill="1" applyBorder="1"/>
    <xf numFmtId="164" fontId="4" fillId="4" borderId="21" xfId="0" applyNumberFormat="1" applyFont="1" applyFill="1" applyBorder="1"/>
    <xf numFmtId="0" fontId="5" fillId="3" borderId="6" xfId="0" applyFont="1" applyFill="1" applyBorder="1"/>
    <xf numFmtId="164" fontId="4" fillId="3" borderId="6" xfId="0" applyNumberFormat="1" applyFont="1" applyFill="1" applyBorder="1"/>
    <xf numFmtId="164" fontId="4" fillId="3" borderId="7" xfId="0" applyNumberFormat="1" applyFont="1" applyFill="1" applyBorder="1"/>
    <xf numFmtId="0" fontId="4" fillId="3" borderId="5" xfId="0" applyFont="1" applyFill="1" applyBorder="1"/>
    <xf numFmtId="164" fontId="4" fillId="3" borderId="5" xfId="0" applyNumberFormat="1" applyFont="1" applyFill="1" applyBorder="1"/>
    <xf numFmtId="6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5" fillId="3" borderId="6" xfId="0" applyNumberFormat="1" applyFont="1" applyFill="1" applyBorder="1"/>
    <xf numFmtId="164" fontId="5" fillId="0" borderId="15" xfId="0" applyNumberFormat="1" applyFont="1" applyFill="1" applyBorder="1" applyAlignment="1">
      <alignment horizontal="right"/>
    </xf>
    <xf numFmtId="0" fontId="4" fillId="4" borderId="18" xfId="0" applyFont="1" applyFill="1" applyBorder="1"/>
    <xf numFmtId="164" fontId="4" fillId="4" borderId="19" xfId="0" applyNumberFormat="1" applyFont="1" applyFill="1" applyBorder="1" applyAlignment="1">
      <alignment horizontal="right"/>
    </xf>
    <xf numFmtId="164" fontId="4" fillId="4" borderId="21" xfId="0" applyNumberFormat="1" applyFont="1" applyFill="1" applyBorder="1" applyAlignment="1">
      <alignment horizontal="right"/>
    </xf>
    <xf numFmtId="0" fontId="5" fillId="3" borderId="0" xfId="0" applyFont="1" applyFill="1"/>
    <xf numFmtId="8" fontId="5" fillId="3" borderId="0" xfId="0" applyNumberFormat="1" applyFont="1" applyFill="1" applyAlignment="1">
      <alignment horizontal="right"/>
    </xf>
    <xf numFmtId="8" fontId="5" fillId="3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right"/>
    </xf>
    <xf numFmtId="0" fontId="5" fillId="4" borderId="18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3" xfId="0" applyFont="1" applyFill="1" applyBorder="1"/>
    <xf numFmtId="0" fontId="5" fillId="3" borderId="26" xfId="0" applyFont="1" applyFill="1" applyBorder="1" applyAlignment="1">
      <alignment wrapText="1"/>
    </xf>
    <xf numFmtId="0" fontId="5" fillId="3" borderId="27" xfId="0" applyFont="1" applyFill="1" applyBorder="1"/>
    <xf numFmtId="0" fontId="4" fillId="3" borderId="28" xfId="0" applyFont="1" applyFill="1" applyBorder="1" applyAlignment="1">
      <alignment wrapText="1"/>
    </xf>
    <xf numFmtId="0" fontId="5" fillId="3" borderId="29" xfId="0" applyFont="1" applyFill="1" applyBorder="1"/>
    <xf numFmtId="0" fontId="5" fillId="3" borderId="1" xfId="0" applyFont="1" applyFill="1" applyBorder="1"/>
    <xf numFmtId="0" fontId="5" fillId="3" borderId="23" xfId="0" applyFont="1" applyFill="1" applyBorder="1" applyAlignment="1">
      <alignment wrapText="1"/>
    </xf>
    <xf numFmtId="164" fontId="5" fillId="3" borderId="29" xfId="0" applyNumberFormat="1" applyFont="1" applyFill="1" applyBorder="1"/>
    <xf numFmtId="164" fontId="5" fillId="3" borderId="1" xfId="0" applyNumberFormat="1" applyFont="1" applyFill="1" applyBorder="1"/>
    <xf numFmtId="0" fontId="5" fillId="3" borderId="6" xfId="0" applyFont="1" applyFill="1" applyBorder="1" applyAlignment="1">
      <alignment wrapText="1"/>
    </xf>
    <xf numFmtId="164" fontId="5" fillId="3" borderId="7" xfId="0" applyNumberFormat="1" applyFont="1" applyFill="1" applyBorder="1"/>
    <xf numFmtId="0" fontId="4" fillId="3" borderId="5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8" fontId="5" fillId="3" borderId="0" xfId="0" applyNumberFormat="1" applyFont="1" applyFill="1" applyBorder="1" applyAlignment="1">
      <alignment horizontal="right"/>
    </xf>
    <xf numFmtId="8" fontId="5" fillId="3" borderId="0" xfId="0" applyNumberFormat="1" applyFont="1" applyFill="1" applyBorder="1"/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3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tabSelected="1" view="pageBreakPreview" topLeftCell="A31" zoomScale="60" zoomScaleNormal="100" workbookViewId="0">
      <selection activeCell="E107" sqref="E107"/>
    </sheetView>
  </sheetViews>
  <sheetFormatPr defaultColWidth="9.140625" defaultRowHeight="12.75" x14ac:dyDescent="0.2"/>
  <cols>
    <col min="1" max="1" width="32.7109375" style="2" customWidth="1"/>
    <col min="2" max="19" width="16.7109375" style="2" customWidth="1"/>
    <col min="20" max="16384" width="9.140625" style="2"/>
  </cols>
  <sheetData>
    <row r="1" spans="1:19" ht="42" customHeight="1" x14ac:dyDescent="0.2">
      <c r="A1" s="94" t="s">
        <v>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"/>
      <c r="R1" s="1"/>
      <c r="S1" s="63" t="s">
        <v>51</v>
      </c>
    </row>
    <row r="2" spans="1:19" ht="49.5" customHeight="1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5" t="s">
        <v>7</v>
      </c>
      <c r="I2" s="6" t="s">
        <v>8</v>
      </c>
      <c r="J2" s="6" t="s">
        <v>9</v>
      </c>
      <c r="K2" s="7" t="s">
        <v>10</v>
      </c>
      <c r="L2" s="7" t="s">
        <v>11</v>
      </c>
      <c r="M2" s="6" t="s">
        <v>12</v>
      </c>
      <c r="N2" s="6" t="s">
        <v>52</v>
      </c>
      <c r="O2" s="4" t="s">
        <v>53</v>
      </c>
      <c r="P2" s="96" t="s">
        <v>15</v>
      </c>
      <c r="Q2" s="5" t="s">
        <v>16</v>
      </c>
      <c r="R2" s="5" t="s">
        <v>17</v>
      </c>
      <c r="S2" s="5" t="s">
        <v>18</v>
      </c>
    </row>
    <row r="3" spans="1:19" ht="20.100000000000001" customHeight="1" thickBot="1" x14ac:dyDescent="0.25">
      <c r="A3" s="8" t="s">
        <v>20</v>
      </c>
      <c r="B3" s="13"/>
      <c r="C3" s="10"/>
      <c r="D3" s="10"/>
      <c r="E3" s="10"/>
      <c r="F3" s="11"/>
      <c r="G3" s="10"/>
      <c r="H3" s="10"/>
      <c r="I3" s="11"/>
      <c r="J3" s="11"/>
      <c r="K3" s="12"/>
      <c r="L3" s="12"/>
      <c r="M3" s="11"/>
      <c r="N3" s="11"/>
      <c r="O3" s="11"/>
      <c r="P3" s="97"/>
      <c r="Q3" s="10"/>
      <c r="R3" s="10"/>
      <c r="S3" s="10"/>
    </row>
    <row r="4" spans="1:19" ht="12.75" customHeight="1" x14ac:dyDescent="0.2">
      <c r="A4" s="64" t="s">
        <v>54</v>
      </c>
      <c r="B4" s="17"/>
      <c r="C4" s="17"/>
      <c r="D4" s="17"/>
      <c r="E4" s="17"/>
      <c r="F4" s="18"/>
      <c r="G4" s="19"/>
      <c r="H4" s="19"/>
      <c r="I4" s="19"/>
      <c r="J4" s="19"/>
      <c r="K4" s="20"/>
      <c r="L4" s="20"/>
      <c r="M4" s="19"/>
      <c r="N4" s="19"/>
      <c r="O4" s="19"/>
      <c r="P4" s="19"/>
      <c r="Q4" s="19"/>
      <c r="R4" s="19"/>
      <c r="S4" s="19"/>
    </row>
    <row r="5" spans="1:19" ht="12.75" customHeight="1" x14ac:dyDescent="0.2">
      <c r="A5" s="65" t="s">
        <v>55</v>
      </c>
      <c r="B5" s="24"/>
      <c r="C5" s="24"/>
      <c r="D5" s="24"/>
      <c r="E5" s="24"/>
      <c r="F5" s="24"/>
      <c r="G5" s="25"/>
      <c r="H5" s="25"/>
      <c r="I5" s="25"/>
      <c r="J5" s="25"/>
      <c r="K5" s="26"/>
      <c r="L5" s="26"/>
      <c r="M5" s="25"/>
      <c r="N5" s="25"/>
      <c r="O5" s="25"/>
      <c r="P5" s="25"/>
      <c r="Q5" s="25"/>
      <c r="R5" s="25"/>
      <c r="S5" s="25"/>
    </row>
    <row r="6" spans="1:19" ht="14.25" x14ac:dyDescent="0.2">
      <c r="A6" s="65" t="s">
        <v>56</v>
      </c>
      <c r="B6" s="24"/>
      <c r="C6" s="24"/>
      <c r="D6" s="24"/>
      <c r="E6" s="24"/>
      <c r="F6" s="29"/>
      <c r="G6" s="25"/>
      <c r="H6" s="25"/>
      <c r="I6" s="25"/>
      <c r="J6" s="25"/>
      <c r="K6" s="26"/>
      <c r="L6" s="26"/>
      <c r="M6" s="25"/>
      <c r="N6" s="25"/>
      <c r="O6" s="25"/>
      <c r="P6" s="25"/>
      <c r="Q6" s="25"/>
      <c r="R6" s="25"/>
      <c r="S6" s="25"/>
    </row>
    <row r="7" spans="1:19" ht="14.25" x14ac:dyDescent="0.2">
      <c r="A7" s="65" t="s">
        <v>57</v>
      </c>
      <c r="B7" s="24">
        <v>1216.5</v>
      </c>
      <c r="C7" s="24">
        <v>770.5</v>
      </c>
      <c r="D7" s="24">
        <v>1001.65</v>
      </c>
      <c r="E7" s="24">
        <v>1214.67</v>
      </c>
      <c r="F7" s="25">
        <v>1304.44</v>
      </c>
      <c r="G7" s="25">
        <v>1024.94</v>
      </c>
      <c r="H7" s="25">
        <v>1267.07</v>
      </c>
      <c r="I7" s="25">
        <v>1210.26</v>
      </c>
      <c r="J7" s="25">
        <v>1594.65</v>
      </c>
      <c r="K7" s="26">
        <v>1429.6</v>
      </c>
      <c r="L7" s="26">
        <v>1060.8</v>
      </c>
      <c r="M7" s="25">
        <v>1001.65</v>
      </c>
      <c r="N7" s="25">
        <v>1351.53</v>
      </c>
      <c r="O7" s="25">
        <v>1475</v>
      </c>
      <c r="P7" s="25">
        <v>1101</v>
      </c>
      <c r="Q7" s="25">
        <v>871</v>
      </c>
      <c r="R7" s="25">
        <v>1489.32</v>
      </c>
      <c r="S7" s="25">
        <v>770.5</v>
      </c>
    </row>
    <row r="8" spans="1:19" ht="14.25" x14ac:dyDescent="0.2">
      <c r="A8" s="65" t="s">
        <v>58</v>
      </c>
      <c r="B8" s="24">
        <f t="shared" ref="B8:P8" si="0">B7*0.65</f>
        <v>790.72500000000002</v>
      </c>
      <c r="C8" s="24">
        <v>500.83</v>
      </c>
      <c r="D8" s="24">
        <f t="shared" si="0"/>
        <v>651.07249999999999</v>
      </c>
      <c r="E8" s="24">
        <f>E7*0.65</f>
        <v>789.53550000000007</v>
      </c>
      <c r="F8" s="24">
        <f t="shared" si="0"/>
        <v>847.88600000000008</v>
      </c>
      <c r="G8" s="24">
        <v>1024.94</v>
      </c>
      <c r="H8" s="24">
        <f t="shared" si="0"/>
        <v>823.59550000000002</v>
      </c>
      <c r="I8" s="24">
        <f t="shared" si="0"/>
        <v>786.66899999999998</v>
      </c>
      <c r="J8" s="24">
        <v>1036.52</v>
      </c>
      <c r="K8" s="66">
        <f t="shared" si="0"/>
        <v>929.24</v>
      </c>
      <c r="L8" s="66">
        <f t="shared" si="0"/>
        <v>689.52</v>
      </c>
      <c r="M8" s="24">
        <f t="shared" si="0"/>
        <v>651.07249999999999</v>
      </c>
      <c r="N8" s="24">
        <f t="shared" si="0"/>
        <v>878.49450000000002</v>
      </c>
      <c r="O8" s="24">
        <f t="shared" si="0"/>
        <v>958.75</v>
      </c>
      <c r="P8" s="24">
        <f t="shared" si="0"/>
        <v>715.65</v>
      </c>
      <c r="Q8" s="24">
        <f>Q7*0.65</f>
        <v>566.15</v>
      </c>
      <c r="R8" s="24">
        <f>R7*0.65</f>
        <v>968.05799999999999</v>
      </c>
      <c r="S8" s="24">
        <f>S7*0.65</f>
        <v>500.82500000000005</v>
      </c>
    </row>
    <row r="9" spans="1:19" ht="14.25" x14ac:dyDescent="0.2">
      <c r="A9" s="65" t="s">
        <v>59</v>
      </c>
      <c r="B9" s="24">
        <f t="shared" ref="B9:S9" si="1">B7*0.12</f>
        <v>145.97999999999999</v>
      </c>
      <c r="C9" s="24">
        <f t="shared" si="1"/>
        <v>92.46</v>
      </c>
      <c r="D9" s="24">
        <f t="shared" si="1"/>
        <v>120.19799999999999</v>
      </c>
      <c r="E9" s="24">
        <f>E7*0.12</f>
        <v>145.7604</v>
      </c>
      <c r="F9" s="24">
        <f t="shared" si="1"/>
        <v>156.53280000000001</v>
      </c>
      <c r="G9" s="24">
        <f t="shared" si="1"/>
        <v>122.9928</v>
      </c>
      <c r="H9" s="24">
        <f t="shared" si="1"/>
        <v>152.04839999999999</v>
      </c>
      <c r="I9" s="24">
        <f t="shared" si="1"/>
        <v>145.2312</v>
      </c>
      <c r="J9" s="24">
        <f t="shared" si="1"/>
        <v>191.358</v>
      </c>
      <c r="K9" s="24">
        <f t="shared" si="1"/>
        <v>171.55199999999999</v>
      </c>
      <c r="L9" s="24">
        <f t="shared" si="1"/>
        <v>127.29599999999999</v>
      </c>
      <c r="M9" s="24">
        <f t="shared" si="1"/>
        <v>120.19799999999999</v>
      </c>
      <c r="N9" s="24">
        <f t="shared" si="1"/>
        <v>162.18359999999998</v>
      </c>
      <c r="O9" s="24">
        <f t="shared" si="1"/>
        <v>177</v>
      </c>
      <c r="P9" s="24">
        <f t="shared" si="1"/>
        <v>132.12</v>
      </c>
      <c r="Q9" s="24">
        <f t="shared" si="1"/>
        <v>104.52</v>
      </c>
      <c r="R9" s="24">
        <f t="shared" si="1"/>
        <v>178.71839999999997</v>
      </c>
      <c r="S9" s="24">
        <f t="shared" si="1"/>
        <v>92.46</v>
      </c>
    </row>
    <row r="10" spans="1:19" ht="14.25" x14ac:dyDescent="0.2">
      <c r="A10" s="65" t="s">
        <v>60</v>
      </c>
      <c r="B10" s="24">
        <v>500</v>
      </c>
      <c r="C10" s="24">
        <v>405</v>
      </c>
      <c r="D10" s="24">
        <v>351</v>
      </c>
      <c r="E10" s="24">
        <v>346.06</v>
      </c>
      <c r="F10" s="25">
        <v>628.88</v>
      </c>
      <c r="G10" s="24">
        <v>525</v>
      </c>
      <c r="H10" s="24">
        <v>394.16</v>
      </c>
      <c r="I10" s="25">
        <v>719.4</v>
      </c>
      <c r="J10" s="25">
        <v>386.25</v>
      </c>
      <c r="K10" s="26">
        <v>790</v>
      </c>
      <c r="L10" s="26">
        <v>472</v>
      </c>
      <c r="M10" s="25">
        <v>287.7</v>
      </c>
      <c r="N10" s="25">
        <v>446.38</v>
      </c>
      <c r="O10" s="25">
        <v>354</v>
      </c>
      <c r="P10" s="25">
        <v>402.5</v>
      </c>
      <c r="Q10" s="24">
        <v>441</v>
      </c>
      <c r="R10" s="24">
        <v>462</v>
      </c>
      <c r="S10" s="24">
        <v>0</v>
      </c>
    </row>
    <row r="11" spans="1:19" ht="14.25" x14ac:dyDescent="0.2">
      <c r="A11" s="65" t="s">
        <v>59</v>
      </c>
      <c r="B11" s="24">
        <f>B10*0.12</f>
        <v>60</v>
      </c>
      <c r="C11" s="24">
        <f t="shared" ref="C11:S11" si="2">C10*0.12</f>
        <v>48.6</v>
      </c>
      <c r="D11" s="24">
        <f t="shared" si="2"/>
        <v>42.12</v>
      </c>
      <c r="E11" s="24">
        <f t="shared" si="2"/>
        <v>41.527200000000001</v>
      </c>
      <c r="F11" s="24">
        <f t="shared" si="2"/>
        <v>75.465599999999995</v>
      </c>
      <c r="G11" s="24">
        <f t="shared" si="2"/>
        <v>63</v>
      </c>
      <c r="H11" s="24">
        <f t="shared" si="2"/>
        <v>47.299199999999999</v>
      </c>
      <c r="I11" s="24">
        <f t="shared" si="2"/>
        <v>86.327999999999989</v>
      </c>
      <c r="J11" s="24">
        <f t="shared" si="2"/>
        <v>46.35</v>
      </c>
      <c r="K11" s="24">
        <f t="shared" si="2"/>
        <v>94.8</v>
      </c>
      <c r="L11" s="24">
        <f t="shared" si="2"/>
        <v>56.64</v>
      </c>
      <c r="M11" s="24">
        <f t="shared" si="2"/>
        <v>34.524000000000001</v>
      </c>
      <c r="N11" s="24">
        <f t="shared" si="2"/>
        <v>53.565599999999996</v>
      </c>
      <c r="O11" s="24">
        <f t="shared" si="2"/>
        <v>42.48</v>
      </c>
      <c r="P11" s="24">
        <f t="shared" si="2"/>
        <v>48.3</v>
      </c>
      <c r="Q11" s="24">
        <f t="shared" si="2"/>
        <v>52.919999999999995</v>
      </c>
      <c r="R11" s="24">
        <f t="shared" si="2"/>
        <v>55.44</v>
      </c>
      <c r="S11" s="24">
        <f t="shared" si="2"/>
        <v>0</v>
      </c>
    </row>
    <row r="12" spans="1:19" ht="14.25" x14ac:dyDescent="0.2">
      <c r="A12" s="65" t="s">
        <v>61</v>
      </c>
      <c r="B12" s="24">
        <v>77</v>
      </c>
      <c r="C12" s="24">
        <v>73</v>
      </c>
      <c r="D12" s="24">
        <v>44.85</v>
      </c>
      <c r="E12" s="24">
        <v>247.48</v>
      </c>
      <c r="F12" s="25">
        <v>130.5</v>
      </c>
      <c r="G12" s="24">
        <v>150</v>
      </c>
      <c r="H12" s="24">
        <v>87.34</v>
      </c>
      <c r="I12" s="25">
        <v>149.33000000000001</v>
      </c>
      <c r="J12" s="25">
        <v>88.6</v>
      </c>
      <c r="K12" s="26">
        <v>126.56</v>
      </c>
      <c r="L12" s="26">
        <v>126.26</v>
      </c>
      <c r="M12" s="25">
        <v>65</v>
      </c>
      <c r="N12" s="25">
        <v>79.8</v>
      </c>
      <c r="O12" s="25">
        <v>89</v>
      </c>
      <c r="P12" s="25">
        <v>168</v>
      </c>
      <c r="Q12" s="24">
        <v>103</v>
      </c>
      <c r="R12" s="24">
        <v>93.5</v>
      </c>
      <c r="S12" s="24">
        <v>0</v>
      </c>
    </row>
    <row r="13" spans="1:19" ht="14.25" x14ac:dyDescent="0.2">
      <c r="A13" s="65" t="s">
        <v>59</v>
      </c>
      <c r="B13" s="24">
        <f>B12*0.12</f>
        <v>9.24</v>
      </c>
      <c r="C13" s="24">
        <f t="shared" ref="C13:S13" si="3">C12*0.12</f>
        <v>8.76</v>
      </c>
      <c r="D13" s="24">
        <f t="shared" si="3"/>
        <v>5.3819999999999997</v>
      </c>
      <c r="E13" s="24">
        <f t="shared" si="3"/>
        <v>29.697599999999998</v>
      </c>
      <c r="F13" s="24">
        <f t="shared" si="3"/>
        <v>15.66</v>
      </c>
      <c r="G13" s="24">
        <f t="shared" si="3"/>
        <v>18</v>
      </c>
      <c r="H13" s="24">
        <f t="shared" si="3"/>
        <v>10.4808</v>
      </c>
      <c r="I13" s="24">
        <f t="shared" si="3"/>
        <v>17.919599999999999</v>
      </c>
      <c r="J13" s="24">
        <f t="shared" si="3"/>
        <v>10.632</v>
      </c>
      <c r="K13" s="24">
        <f t="shared" si="3"/>
        <v>15.187199999999999</v>
      </c>
      <c r="L13" s="24">
        <f t="shared" si="3"/>
        <v>15.151199999999999</v>
      </c>
      <c r="M13" s="24">
        <f t="shared" si="3"/>
        <v>7.8</v>
      </c>
      <c r="N13" s="24">
        <f t="shared" si="3"/>
        <v>9.5759999999999987</v>
      </c>
      <c r="O13" s="24">
        <f t="shared" si="3"/>
        <v>10.68</v>
      </c>
      <c r="P13" s="24">
        <f t="shared" si="3"/>
        <v>20.16</v>
      </c>
      <c r="Q13" s="24">
        <f t="shared" si="3"/>
        <v>12.36</v>
      </c>
      <c r="R13" s="24">
        <f t="shared" si="3"/>
        <v>11.219999999999999</v>
      </c>
      <c r="S13" s="24">
        <f t="shared" si="3"/>
        <v>0</v>
      </c>
    </row>
    <row r="14" spans="1:19" ht="14.25" x14ac:dyDescent="0.2">
      <c r="A14" s="65" t="s">
        <v>62</v>
      </c>
      <c r="B14" s="24">
        <v>275</v>
      </c>
      <c r="C14" s="24">
        <v>144</v>
      </c>
      <c r="D14" s="24">
        <v>0</v>
      </c>
      <c r="E14" s="24">
        <v>197.64</v>
      </c>
      <c r="F14" s="25">
        <v>463.95</v>
      </c>
      <c r="G14" s="24">
        <v>185</v>
      </c>
      <c r="H14" s="24">
        <v>0</v>
      </c>
      <c r="I14" s="24">
        <v>294.3</v>
      </c>
      <c r="J14" s="25">
        <v>0</v>
      </c>
      <c r="K14" s="24">
        <v>487.2</v>
      </c>
      <c r="L14" s="26">
        <v>228.92</v>
      </c>
      <c r="M14" s="24">
        <v>0</v>
      </c>
      <c r="N14" s="25">
        <v>203.75</v>
      </c>
      <c r="O14" s="25">
        <v>224.5</v>
      </c>
      <c r="P14" s="25">
        <v>251.1</v>
      </c>
      <c r="Q14" s="24">
        <v>217.75</v>
      </c>
      <c r="R14" s="24">
        <v>435</v>
      </c>
      <c r="S14" s="24">
        <v>0</v>
      </c>
    </row>
    <row r="15" spans="1:19" ht="14.25" x14ac:dyDescent="0.2">
      <c r="A15" s="65" t="s">
        <v>59</v>
      </c>
      <c r="B15" s="24">
        <f>B14*0.12</f>
        <v>33</v>
      </c>
      <c r="C15" s="24">
        <f t="shared" ref="C15:S15" si="4">C14*0.12</f>
        <v>17.28</v>
      </c>
      <c r="D15" s="24">
        <f t="shared" si="4"/>
        <v>0</v>
      </c>
      <c r="E15" s="24">
        <f t="shared" si="4"/>
        <v>23.716799999999999</v>
      </c>
      <c r="F15" s="24">
        <f t="shared" si="4"/>
        <v>55.673999999999999</v>
      </c>
      <c r="G15" s="24">
        <f t="shared" si="4"/>
        <v>22.2</v>
      </c>
      <c r="H15" s="24">
        <f t="shared" si="4"/>
        <v>0</v>
      </c>
      <c r="I15" s="24">
        <f t="shared" si="4"/>
        <v>35.316000000000003</v>
      </c>
      <c r="J15" s="24">
        <f t="shared" si="4"/>
        <v>0</v>
      </c>
      <c r="K15" s="24">
        <f t="shared" si="4"/>
        <v>58.463999999999999</v>
      </c>
      <c r="L15" s="24">
        <f t="shared" si="4"/>
        <v>27.470399999999998</v>
      </c>
      <c r="M15" s="24">
        <f t="shared" si="4"/>
        <v>0</v>
      </c>
      <c r="N15" s="24">
        <f t="shared" si="4"/>
        <v>24.45</v>
      </c>
      <c r="O15" s="24">
        <f t="shared" si="4"/>
        <v>26.939999999999998</v>
      </c>
      <c r="P15" s="24">
        <f t="shared" si="4"/>
        <v>30.131999999999998</v>
      </c>
      <c r="Q15" s="24">
        <f t="shared" si="4"/>
        <v>26.13</v>
      </c>
      <c r="R15" s="24">
        <f t="shared" si="4"/>
        <v>52.199999999999996</v>
      </c>
      <c r="S15" s="24">
        <f t="shared" si="4"/>
        <v>0</v>
      </c>
    </row>
    <row r="16" spans="1:19" ht="15.75" thickBot="1" x14ac:dyDescent="0.3">
      <c r="A16" s="67" t="s">
        <v>31</v>
      </c>
      <c r="B16" s="58">
        <f>SUM(B7:B15)</f>
        <v>3107.4449999999997</v>
      </c>
      <c r="C16" s="58">
        <f t="shared" ref="C16:S16" si="5">SUM(C7:C15)</f>
        <v>2060.4299999999998</v>
      </c>
      <c r="D16" s="58">
        <f t="shared" si="5"/>
        <v>2216.2725</v>
      </c>
      <c r="E16" s="58">
        <f t="shared" si="5"/>
        <v>3036.0875000000001</v>
      </c>
      <c r="F16" s="58">
        <f t="shared" si="5"/>
        <v>3678.9883999999997</v>
      </c>
      <c r="G16" s="58">
        <f t="shared" si="5"/>
        <v>3136.0727999999999</v>
      </c>
      <c r="H16" s="58">
        <f t="shared" si="5"/>
        <v>2781.9938999999999</v>
      </c>
      <c r="I16" s="58">
        <f t="shared" si="5"/>
        <v>3444.7538000000004</v>
      </c>
      <c r="J16" s="58">
        <f t="shared" si="5"/>
        <v>3354.36</v>
      </c>
      <c r="K16" s="58">
        <f t="shared" si="5"/>
        <v>4102.6032000000005</v>
      </c>
      <c r="L16" s="58">
        <f t="shared" si="5"/>
        <v>2804.0576000000001</v>
      </c>
      <c r="M16" s="58">
        <f t="shared" si="5"/>
        <v>2167.9445000000001</v>
      </c>
      <c r="N16" s="58">
        <f t="shared" si="5"/>
        <v>3209.7296999999999</v>
      </c>
      <c r="O16" s="58">
        <f t="shared" si="5"/>
        <v>3358.35</v>
      </c>
      <c r="P16" s="58">
        <f t="shared" si="5"/>
        <v>2868.962</v>
      </c>
      <c r="Q16" s="58">
        <f t="shared" si="5"/>
        <v>2394.8300000000004</v>
      </c>
      <c r="R16" s="58">
        <f t="shared" si="5"/>
        <v>3745.4563999999991</v>
      </c>
      <c r="S16" s="58">
        <f t="shared" si="5"/>
        <v>1363.7850000000001</v>
      </c>
    </row>
    <row r="17" spans="1:19" ht="42.75" x14ac:dyDescent="0.2">
      <c r="A17" s="68" t="s">
        <v>63</v>
      </c>
      <c r="B17" s="29"/>
      <c r="C17" s="29"/>
      <c r="D17" s="29"/>
      <c r="E17" s="29"/>
      <c r="F17" s="29"/>
      <c r="G17" s="25"/>
      <c r="H17" s="25"/>
      <c r="I17" s="25"/>
      <c r="J17" s="25"/>
      <c r="K17" s="26"/>
      <c r="L17" s="26"/>
      <c r="M17" s="25"/>
      <c r="N17" s="25"/>
      <c r="O17" s="25"/>
      <c r="P17" s="25"/>
      <c r="Q17" s="25"/>
      <c r="R17" s="25"/>
      <c r="S17" s="25"/>
    </row>
    <row r="18" spans="1:19" ht="15" thickBot="1" x14ac:dyDescent="0.25">
      <c r="A18" s="69" t="s">
        <v>64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  <row r="19" spans="1:19" ht="14.25" x14ac:dyDescent="0.2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</row>
    <row r="20" spans="1:19" ht="20.100000000000001" customHeight="1" x14ac:dyDescent="0.25">
      <c r="A20" s="73" t="s">
        <v>65</v>
      </c>
      <c r="B20" s="74"/>
      <c r="C20" s="74"/>
      <c r="D20" s="74"/>
      <c r="E20" s="74"/>
      <c r="F20" s="74"/>
      <c r="G20" s="74"/>
      <c r="H20" s="74"/>
      <c r="I20" s="74"/>
      <c r="J20" s="74"/>
      <c r="K20" s="75"/>
      <c r="L20" s="75"/>
      <c r="M20" s="74"/>
      <c r="N20" s="74"/>
      <c r="O20" s="74"/>
      <c r="P20" s="74"/>
      <c r="Q20" s="74"/>
      <c r="R20" s="74"/>
      <c r="S20" s="74"/>
    </row>
    <row r="21" spans="1:19" ht="14.25" x14ac:dyDescent="0.2">
      <c r="A21" s="76" t="s">
        <v>66</v>
      </c>
      <c r="B21" s="77">
        <v>429</v>
      </c>
      <c r="C21" s="77">
        <v>283</v>
      </c>
      <c r="D21" s="77">
        <v>367.9</v>
      </c>
      <c r="E21" s="77">
        <v>723.58</v>
      </c>
      <c r="F21" s="77">
        <v>470.01</v>
      </c>
      <c r="G21" s="77">
        <v>379.56</v>
      </c>
      <c r="H21" s="77">
        <v>461.02</v>
      </c>
      <c r="I21" s="77">
        <v>478.29</v>
      </c>
      <c r="J21" s="77">
        <v>592</v>
      </c>
      <c r="K21" s="78">
        <v>524.35</v>
      </c>
      <c r="L21" s="78">
        <v>413.08</v>
      </c>
      <c r="M21" s="77">
        <v>367.9</v>
      </c>
      <c r="N21" s="77">
        <v>498.03</v>
      </c>
      <c r="O21" s="77">
        <v>500</v>
      </c>
      <c r="P21" s="77">
        <v>461.75</v>
      </c>
      <c r="Q21" s="77">
        <v>400.25</v>
      </c>
      <c r="R21" s="77">
        <v>542.02</v>
      </c>
      <c r="S21" s="77">
        <v>313</v>
      </c>
    </row>
    <row r="22" spans="1:19" ht="14.25" x14ac:dyDescent="0.2">
      <c r="A22" s="65" t="s">
        <v>58</v>
      </c>
      <c r="B22" s="25">
        <f t="shared" ref="B22:S22" si="6">B21*0.65</f>
        <v>278.85000000000002</v>
      </c>
      <c r="C22" s="25">
        <f t="shared" si="6"/>
        <v>183.95000000000002</v>
      </c>
      <c r="D22" s="25">
        <f t="shared" si="6"/>
        <v>239.13499999999999</v>
      </c>
      <c r="E22" s="25">
        <f>E21*0.65</f>
        <v>470.32700000000006</v>
      </c>
      <c r="F22" s="25">
        <f t="shared" si="6"/>
        <v>305.50650000000002</v>
      </c>
      <c r="G22" s="25">
        <v>379.56</v>
      </c>
      <c r="H22" s="25">
        <f t="shared" si="6"/>
        <v>299.66300000000001</v>
      </c>
      <c r="I22" s="25">
        <f t="shared" si="6"/>
        <v>310.88850000000002</v>
      </c>
      <c r="J22" s="25">
        <v>385</v>
      </c>
      <c r="K22" s="25">
        <f t="shared" si="6"/>
        <v>340.82750000000004</v>
      </c>
      <c r="L22" s="25">
        <f t="shared" si="6"/>
        <v>268.50200000000001</v>
      </c>
      <c r="M22" s="25">
        <f t="shared" si="6"/>
        <v>239.13499999999999</v>
      </c>
      <c r="N22" s="25">
        <f t="shared" si="6"/>
        <v>323.71949999999998</v>
      </c>
      <c r="O22" s="25">
        <f t="shared" si="6"/>
        <v>325</v>
      </c>
      <c r="P22" s="25">
        <f t="shared" si="6"/>
        <v>300.13749999999999</v>
      </c>
      <c r="Q22" s="25">
        <f t="shared" si="6"/>
        <v>260.16250000000002</v>
      </c>
      <c r="R22" s="25">
        <f t="shared" si="6"/>
        <v>352.31299999999999</v>
      </c>
      <c r="S22" s="25">
        <f t="shared" si="6"/>
        <v>203.45000000000002</v>
      </c>
    </row>
    <row r="23" spans="1:19" ht="14.25" x14ac:dyDescent="0.2">
      <c r="A23" s="65" t="s">
        <v>59</v>
      </c>
      <c r="B23" s="24">
        <f t="shared" ref="B23:S23" si="7">B21*0.12</f>
        <v>51.48</v>
      </c>
      <c r="C23" s="24">
        <f t="shared" si="7"/>
        <v>33.96</v>
      </c>
      <c r="D23" s="24">
        <f t="shared" si="7"/>
        <v>44.147999999999996</v>
      </c>
      <c r="E23" s="24">
        <f>E21*0.12</f>
        <v>86.829599999999999</v>
      </c>
      <c r="F23" s="24">
        <f t="shared" si="7"/>
        <v>56.401199999999996</v>
      </c>
      <c r="G23" s="24">
        <f t="shared" si="7"/>
        <v>45.547199999999997</v>
      </c>
      <c r="H23" s="24">
        <f t="shared" si="7"/>
        <v>55.322399999999995</v>
      </c>
      <c r="I23" s="24">
        <f t="shared" si="7"/>
        <v>57.394800000000004</v>
      </c>
      <c r="J23" s="24">
        <f t="shared" si="7"/>
        <v>71.039999999999992</v>
      </c>
      <c r="K23" s="24">
        <f t="shared" si="7"/>
        <v>62.921999999999997</v>
      </c>
      <c r="L23" s="24">
        <f t="shared" si="7"/>
        <v>49.569599999999994</v>
      </c>
      <c r="M23" s="24">
        <f t="shared" si="7"/>
        <v>44.147999999999996</v>
      </c>
      <c r="N23" s="24">
        <f t="shared" si="7"/>
        <v>59.763599999999997</v>
      </c>
      <c r="O23" s="24">
        <f t="shared" si="7"/>
        <v>60</v>
      </c>
      <c r="P23" s="24">
        <f t="shared" si="7"/>
        <v>55.41</v>
      </c>
      <c r="Q23" s="24">
        <f t="shared" si="7"/>
        <v>48.03</v>
      </c>
      <c r="R23" s="24">
        <f t="shared" si="7"/>
        <v>65.042400000000001</v>
      </c>
      <c r="S23" s="24">
        <f t="shared" si="7"/>
        <v>37.559999999999995</v>
      </c>
    </row>
    <row r="24" spans="1:19" ht="15.75" thickBot="1" x14ac:dyDescent="0.3">
      <c r="A24" s="67" t="s">
        <v>31</v>
      </c>
      <c r="B24" s="46">
        <f>SUM(B21:B23)</f>
        <v>759.33</v>
      </c>
      <c r="C24" s="46">
        <f t="shared" ref="C24:S24" si="8">SUM(C21:C23)</f>
        <v>500.91</v>
      </c>
      <c r="D24" s="46">
        <f t="shared" si="8"/>
        <v>651.18299999999999</v>
      </c>
      <c r="E24" s="46">
        <f t="shared" si="8"/>
        <v>1280.7366000000002</v>
      </c>
      <c r="F24" s="46">
        <f t="shared" si="8"/>
        <v>831.91769999999997</v>
      </c>
      <c r="G24" s="46">
        <f t="shared" si="8"/>
        <v>804.66719999999998</v>
      </c>
      <c r="H24" s="46">
        <f t="shared" si="8"/>
        <v>816.00540000000001</v>
      </c>
      <c r="I24" s="46">
        <f t="shared" si="8"/>
        <v>846.57330000000002</v>
      </c>
      <c r="J24" s="46">
        <f t="shared" si="8"/>
        <v>1048.04</v>
      </c>
      <c r="K24" s="46">
        <f t="shared" si="8"/>
        <v>928.09950000000003</v>
      </c>
      <c r="L24" s="46">
        <f t="shared" si="8"/>
        <v>731.15160000000003</v>
      </c>
      <c r="M24" s="46">
        <f t="shared" si="8"/>
        <v>651.18299999999999</v>
      </c>
      <c r="N24" s="46">
        <f t="shared" si="8"/>
        <v>881.51309999999989</v>
      </c>
      <c r="O24" s="46">
        <f t="shared" si="8"/>
        <v>885</v>
      </c>
      <c r="P24" s="46">
        <f t="shared" si="8"/>
        <v>817.29750000000001</v>
      </c>
      <c r="Q24" s="46">
        <f t="shared" si="8"/>
        <v>708.4425</v>
      </c>
      <c r="R24" s="46">
        <f t="shared" si="8"/>
        <v>959.37540000000001</v>
      </c>
      <c r="S24" s="46">
        <f t="shared" si="8"/>
        <v>554.01</v>
      </c>
    </row>
    <row r="25" spans="1:19" ht="14.25" x14ac:dyDescent="0.2">
      <c r="A25" s="79"/>
      <c r="B25" s="55"/>
      <c r="C25" s="55"/>
      <c r="D25" s="55"/>
      <c r="E25" s="55"/>
      <c r="F25" s="55"/>
      <c r="G25" s="55"/>
      <c r="H25" s="55"/>
      <c r="I25" s="55"/>
      <c r="J25" s="55"/>
      <c r="K25" s="80"/>
      <c r="L25" s="80"/>
      <c r="M25" s="55"/>
      <c r="N25" s="55"/>
      <c r="O25" s="55"/>
      <c r="P25" s="55"/>
      <c r="Q25" s="55"/>
      <c r="R25" s="55"/>
      <c r="S25" s="55"/>
    </row>
    <row r="26" spans="1:19" ht="20.100000000000001" customHeight="1" thickBot="1" x14ac:dyDescent="0.3">
      <c r="A26" s="81" t="s">
        <v>32</v>
      </c>
      <c r="B26" s="55"/>
      <c r="C26" s="55"/>
      <c r="D26" s="55"/>
      <c r="E26" s="55"/>
      <c r="F26" s="55"/>
      <c r="G26" s="55"/>
      <c r="H26" s="55"/>
      <c r="I26" s="55"/>
      <c r="J26" s="55"/>
      <c r="K26" s="80"/>
      <c r="L26" s="80"/>
      <c r="M26" s="55"/>
      <c r="N26" s="55"/>
      <c r="O26" s="55"/>
      <c r="P26" s="55"/>
      <c r="Q26" s="55"/>
      <c r="R26" s="55"/>
      <c r="S26" s="55"/>
    </row>
    <row r="27" spans="1:19" ht="28.5" x14ac:dyDescent="0.2">
      <c r="A27" s="64" t="s">
        <v>67</v>
      </c>
      <c r="B27" s="19">
        <v>4290.2</v>
      </c>
      <c r="C27" s="19">
        <v>2218</v>
      </c>
      <c r="D27" s="19">
        <v>2883.4</v>
      </c>
      <c r="E27" s="19">
        <v>4472.7299999999996</v>
      </c>
      <c r="F27" s="19">
        <v>3753.61</v>
      </c>
      <c r="G27" s="19">
        <v>2941.43</v>
      </c>
      <c r="H27" s="19">
        <v>5405.44</v>
      </c>
      <c r="I27" s="19">
        <v>3179.52</v>
      </c>
      <c r="J27" s="19">
        <v>4355.3900000000003</v>
      </c>
      <c r="K27" s="20">
        <v>4121.95</v>
      </c>
      <c r="L27" s="20">
        <v>2907.04</v>
      </c>
      <c r="M27" s="19">
        <v>2883.4</v>
      </c>
      <c r="N27" s="19">
        <v>3899.13</v>
      </c>
      <c r="O27" s="19">
        <v>4370</v>
      </c>
      <c r="P27" s="19">
        <v>2696.7</v>
      </c>
      <c r="Q27" s="19">
        <v>3458</v>
      </c>
      <c r="R27" s="19">
        <v>4314.84</v>
      </c>
      <c r="S27" s="19">
        <v>2218</v>
      </c>
    </row>
    <row r="28" spans="1:19" ht="14.25" x14ac:dyDescent="0.2">
      <c r="A28" s="65" t="s">
        <v>68</v>
      </c>
      <c r="B28" s="25">
        <f t="shared" ref="B28:P28" si="9">B27*0.65</f>
        <v>2788.63</v>
      </c>
      <c r="C28" s="25">
        <f t="shared" si="9"/>
        <v>1441.7</v>
      </c>
      <c r="D28" s="25">
        <f t="shared" si="9"/>
        <v>1874.21</v>
      </c>
      <c r="E28" s="25">
        <f>E27*0.65</f>
        <v>2907.2745</v>
      </c>
      <c r="F28" s="25">
        <f t="shared" si="9"/>
        <v>2439.8465000000001</v>
      </c>
      <c r="G28" s="25">
        <v>2941.43</v>
      </c>
      <c r="H28" s="25">
        <v>4594.62</v>
      </c>
      <c r="I28" s="25">
        <f t="shared" si="9"/>
        <v>2066.6880000000001</v>
      </c>
      <c r="J28" s="25">
        <f t="shared" si="9"/>
        <v>2831.0035000000003</v>
      </c>
      <c r="K28" s="26">
        <v>2679.27</v>
      </c>
      <c r="L28" s="26">
        <f t="shared" si="9"/>
        <v>1889.576</v>
      </c>
      <c r="M28" s="25">
        <f t="shared" si="9"/>
        <v>1874.21</v>
      </c>
      <c r="N28" s="25">
        <f t="shared" si="9"/>
        <v>2534.4345000000003</v>
      </c>
      <c r="O28" s="25">
        <f t="shared" si="9"/>
        <v>2840.5</v>
      </c>
      <c r="P28" s="25">
        <f t="shared" si="9"/>
        <v>1752.855</v>
      </c>
      <c r="Q28" s="25">
        <f>Q27*0.65</f>
        <v>2247.7000000000003</v>
      </c>
      <c r="R28" s="25">
        <f>R27*0.65</f>
        <v>2804.6460000000002</v>
      </c>
      <c r="S28" s="25">
        <f>S27*0.65</f>
        <v>1441.7</v>
      </c>
    </row>
    <row r="29" spans="1:19" ht="14.25" x14ac:dyDescent="0.2">
      <c r="A29" s="65" t="s">
        <v>69</v>
      </c>
      <c r="B29" s="25">
        <f t="shared" ref="B29:S29" si="10">B27*0.4</f>
        <v>1716.08</v>
      </c>
      <c r="C29" s="25">
        <v>878.33</v>
      </c>
      <c r="D29" s="25">
        <f t="shared" si="10"/>
        <v>1153.3600000000001</v>
      </c>
      <c r="E29" s="25">
        <f>E27*0.4</f>
        <v>1789.0919999999999</v>
      </c>
      <c r="F29" s="25">
        <f t="shared" si="10"/>
        <v>1501.4440000000002</v>
      </c>
      <c r="G29" s="25">
        <v>2941.43</v>
      </c>
      <c r="H29" s="25">
        <v>3243.26</v>
      </c>
      <c r="I29" s="25">
        <v>1271.73</v>
      </c>
      <c r="J29" s="25">
        <f t="shared" si="10"/>
        <v>1742.1560000000002</v>
      </c>
      <c r="K29" s="26">
        <v>1648.78</v>
      </c>
      <c r="L29" s="26">
        <f t="shared" si="10"/>
        <v>1162.816</v>
      </c>
      <c r="M29" s="25">
        <f t="shared" si="10"/>
        <v>1153.3600000000001</v>
      </c>
      <c r="N29" s="25">
        <v>1559.65</v>
      </c>
      <c r="O29" s="25">
        <f t="shared" si="10"/>
        <v>1748</v>
      </c>
      <c r="P29" s="25">
        <f t="shared" si="10"/>
        <v>1078.68</v>
      </c>
      <c r="Q29" s="25">
        <f t="shared" si="10"/>
        <v>1383.2</v>
      </c>
      <c r="R29" s="25">
        <f t="shared" si="10"/>
        <v>1725.9360000000001</v>
      </c>
      <c r="S29" s="25">
        <f t="shared" si="10"/>
        <v>887.2</v>
      </c>
    </row>
    <row r="30" spans="1:19" ht="14.25" x14ac:dyDescent="0.2">
      <c r="A30" s="65" t="s">
        <v>59</v>
      </c>
      <c r="B30" s="24">
        <f>B27*0.12</f>
        <v>514.82399999999996</v>
      </c>
      <c r="C30" s="24">
        <f t="shared" ref="C30:S30" si="11">C27*0.12</f>
        <v>266.15999999999997</v>
      </c>
      <c r="D30" s="24">
        <f t="shared" si="11"/>
        <v>346.00799999999998</v>
      </c>
      <c r="E30" s="24">
        <f>E27*0.12</f>
        <v>536.72759999999994</v>
      </c>
      <c r="F30" s="24">
        <f t="shared" si="11"/>
        <v>450.4332</v>
      </c>
      <c r="G30" s="24">
        <f t="shared" si="11"/>
        <v>352.97159999999997</v>
      </c>
      <c r="H30" s="24">
        <f t="shared" si="11"/>
        <v>648.65279999999996</v>
      </c>
      <c r="I30" s="24">
        <f t="shared" si="11"/>
        <v>381.54239999999999</v>
      </c>
      <c r="J30" s="24">
        <f t="shared" si="11"/>
        <v>522.64679999999998</v>
      </c>
      <c r="K30" s="24">
        <f t="shared" si="11"/>
        <v>494.63399999999996</v>
      </c>
      <c r="L30" s="24">
        <f t="shared" si="11"/>
        <v>348.84479999999996</v>
      </c>
      <c r="M30" s="24">
        <f t="shared" si="11"/>
        <v>346.00799999999998</v>
      </c>
      <c r="N30" s="24">
        <f t="shared" si="11"/>
        <v>467.8956</v>
      </c>
      <c r="O30" s="24">
        <f t="shared" si="11"/>
        <v>524.4</v>
      </c>
      <c r="P30" s="24">
        <f t="shared" si="11"/>
        <v>323.60399999999998</v>
      </c>
      <c r="Q30" s="24">
        <f t="shared" si="11"/>
        <v>414.96</v>
      </c>
      <c r="R30" s="24">
        <f t="shared" si="11"/>
        <v>517.7808</v>
      </c>
      <c r="S30" s="24">
        <f t="shared" si="11"/>
        <v>266.15999999999997</v>
      </c>
    </row>
    <row r="31" spans="1:19" ht="14.25" x14ac:dyDescent="0.2">
      <c r="A31" s="65" t="s">
        <v>70</v>
      </c>
      <c r="B31" s="82">
        <v>1963</v>
      </c>
      <c r="C31" s="82">
        <v>1266</v>
      </c>
      <c r="D31" s="82">
        <v>1439</v>
      </c>
      <c r="E31" s="82">
        <v>1184.21</v>
      </c>
      <c r="F31" s="82">
        <v>2023.93</v>
      </c>
      <c r="G31" s="82">
        <v>2480</v>
      </c>
      <c r="H31" s="82">
        <v>1540.96</v>
      </c>
      <c r="I31" s="82">
        <v>2339.14</v>
      </c>
      <c r="J31" s="82">
        <v>1278.9000000000001</v>
      </c>
      <c r="K31" s="82">
        <v>2708</v>
      </c>
      <c r="L31" s="82">
        <v>2218.4</v>
      </c>
      <c r="M31" s="82">
        <v>1211.55</v>
      </c>
      <c r="N31" s="82">
        <v>1788.03</v>
      </c>
      <c r="O31" s="82">
        <v>2098</v>
      </c>
      <c r="P31" s="82">
        <v>2418</v>
      </c>
      <c r="Q31" s="82">
        <v>1636</v>
      </c>
      <c r="R31" s="82">
        <v>1866</v>
      </c>
      <c r="S31" s="82">
        <v>0</v>
      </c>
    </row>
    <row r="32" spans="1:19" ht="14.25" x14ac:dyDescent="0.2">
      <c r="A32" s="65" t="s">
        <v>59</v>
      </c>
      <c r="B32" s="82">
        <f>B31*0.12</f>
        <v>235.56</v>
      </c>
      <c r="C32" s="82">
        <f t="shared" ref="C32:S32" si="12">C31*0.12</f>
        <v>151.91999999999999</v>
      </c>
      <c r="D32" s="82">
        <f t="shared" si="12"/>
        <v>172.68</v>
      </c>
      <c r="E32" s="82">
        <f t="shared" si="12"/>
        <v>142.1052</v>
      </c>
      <c r="F32" s="82">
        <f t="shared" si="12"/>
        <v>242.8716</v>
      </c>
      <c r="G32" s="82">
        <f t="shared" si="12"/>
        <v>297.59999999999997</v>
      </c>
      <c r="H32" s="82">
        <f t="shared" si="12"/>
        <v>184.9152</v>
      </c>
      <c r="I32" s="82">
        <f t="shared" si="12"/>
        <v>280.6968</v>
      </c>
      <c r="J32" s="82">
        <f t="shared" si="12"/>
        <v>153.46800000000002</v>
      </c>
      <c r="K32" s="82">
        <f t="shared" si="12"/>
        <v>324.95999999999998</v>
      </c>
      <c r="L32" s="82">
        <f t="shared" si="12"/>
        <v>266.20800000000003</v>
      </c>
      <c r="M32" s="82">
        <f t="shared" si="12"/>
        <v>145.386</v>
      </c>
      <c r="N32" s="82">
        <f t="shared" si="12"/>
        <v>214.56359999999998</v>
      </c>
      <c r="O32" s="82">
        <f t="shared" si="12"/>
        <v>251.76</v>
      </c>
      <c r="P32" s="82">
        <f t="shared" si="12"/>
        <v>290.15999999999997</v>
      </c>
      <c r="Q32" s="82">
        <f t="shared" si="12"/>
        <v>196.32</v>
      </c>
      <c r="R32" s="82">
        <f t="shared" si="12"/>
        <v>223.92</v>
      </c>
      <c r="S32" s="82">
        <f t="shared" si="12"/>
        <v>0</v>
      </c>
    </row>
    <row r="33" spans="1:19" ht="14.25" x14ac:dyDescent="0.2">
      <c r="A33" s="65" t="s">
        <v>61</v>
      </c>
      <c r="B33" s="82">
        <v>330.3</v>
      </c>
      <c r="C33" s="82"/>
      <c r="D33" s="82">
        <v>221.65</v>
      </c>
      <c r="E33" s="82">
        <v>728.71</v>
      </c>
      <c r="F33" s="82">
        <v>454.72</v>
      </c>
      <c r="G33" s="82">
        <v>434</v>
      </c>
      <c r="H33" s="82">
        <v>277.24</v>
      </c>
      <c r="I33" s="82">
        <v>469.02</v>
      </c>
      <c r="J33" s="82">
        <v>112.6</v>
      </c>
      <c r="K33" s="82">
        <v>321</v>
      </c>
      <c r="L33" s="82">
        <v>315.10000000000002</v>
      </c>
      <c r="M33" s="82">
        <v>255</v>
      </c>
      <c r="N33" s="82">
        <v>465.89</v>
      </c>
      <c r="O33" s="82">
        <v>240</v>
      </c>
      <c r="P33" s="82">
        <v>377.5</v>
      </c>
      <c r="Q33" s="82">
        <v>318</v>
      </c>
      <c r="R33" s="82">
        <v>303</v>
      </c>
      <c r="S33" s="82">
        <v>160.4</v>
      </c>
    </row>
    <row r="34" spans="1:19" ht="14.25" x14ac:dyDescent="0.2">
      <c r="A34" s="65" t="s">
        <v>59</v>
      </c>
      <c r="B34" s="82">
        <f>B33*0.12</f>
        <v>39.636000000000003</v>
      </c>
      <c r="C34" s="82">
        <f t="shared" ref="C34:S34" si="13">C33*0.12</f>
        <v>0</v>
      </c>
      <c r="D34" s="82">
        <f t="shared" si="13"/>
        <v>26.597999999999999</v>
      </c>
      <c r="E34" s="82">
        <f t="shared" si="13"/>
        <v>87.4452</v>
      </c>
      <c r="F34" s="82">
        <f t="shared" si="13"/>
        <v>54.566400000000002</v>
      </c>
      <c r="G34" s="82">
        <f t="shared" si="13"/>
        <v>52.08</v>
      </c>
      <c r="H34" s="82">
        <f t="shared" si="13"/>
        <v>33.268799999999999</v>
      </c>
      <c r="I34" s="82">
        <f t="shared" si="13"/>
        <v>56.282399999999996</v>
      </c>
      <c r="J34" s="82">
        <f t="shared" si="13"/>
        <v>13.511999999999999</v>
      </c>
      <c r="K34" s="82">
        <f t="shared" si="13"/>
        <v>38.519999999999996</v>
      </c>
      <c r="L34" s="82">
        <f t="shared" si="13"/>
        <v>37.812000000000005</v>
      </c>
      <c r="M34" s="82">
        <f t="shared" si="13"/>
        <v>30.599999999999998</v>
      </c>
      <c r="N34" s="82">
        <f t="shared" si="13"/>
        <v>55.906799999999997</v>
      </c>
      <c r="O34" s="82">
        <f t="shared" si="13"/>
        <v>28.799999999999997</v>
      </c>
      <c r="P34" s="82">
        <f t="shared" si="13"/>
        <v>45.3</v>
      </c>
      <c r="Q34" s="82">
        <f t="shared" si="13"/>
        <v>38.159999999999997</v>
      </c>
      <c r="R34" s="82">
        <f t="shared" si="13"/>
        <v>36.36</v>
      </c>
      <c r="S34" s="82">
        <f t="shared" si="13"/>
        <v>19.248000000000001</v>
      </c>
    </row>
    <row r="35" spans="1:19" ht="14.25" x14ac:dyDescent="0.2">
      <c r="A35" s="65" t="s">
        <v>62</v>
      </c>
      <c r="B35" s="82">
        <v>1350</v>
      </c>
      <c r="C35" s="82"/>
      <c r="D35" s="82"/>
      <c r="E35" s="82">
        <v>1243.5</v>
      </c>
      <c r="F35" s="82">
        <v>1020.32</v>
      </c>
      <c r="G35" s="82">
        <v>1300</v>
      </c>
      <c r="H35" s="82"/>
      <c r="I35" s="82">
        <v>2795.85</v>
      </c>
      <c r="J35" s="82">
        <v>0</v>
      </c>
      <c r="K35" s="82">
        <v>2700</v>
      </c>
      <c r="L35" s="82">
        <v>554.6</v>
      </c>
      <c r="M35" s="82"/>
      <c r="N35" s="82">
        <v>1487.5</v>
      </c>
      <c r="O35" s="82">
        <v>1292.5</v>
      </c>
      <c r="P35" s="82">
        <v>1520.5</v>
      </c>
      <c r="Q35" s="82">
        <v>768.67</v>
      </c>
      <c r="R35" s="82">
        <v>2810</v>
      </c>
      <c r="S35" s="82">
        <v>0</v>
      </c>
    </row>
    <row r="36" spans="1:19" ht="14.25" x14ac:dyDescent="0.2">
      <c r="A36" s="65" t="s">
        <v>59</v>
      </c>
      <c r="B36" s="82">
        <f>B35*0.12</f>
        <v>162</v>
      </c>
      <c r="C36" s="82">
        <f t="shared" ref="C36:S36" si="14">C35*0.12</f>
        <v>0</v>
      </c>
      <c r="D36" s="82">
        <f t="shared" si="14"/>
        <v>0</v>
      </c>
      <c r="E36" s="82">
        <f t="shared" si="14"/>
        <v>149.22</v>
      </c>
      <c r="F36" s="82">
        <f t="shared" si="14"/>
        <v>122.4384</v>
      </c>
      <c r="G36" s="82">
        <f t="shared" si="14"/>
        <v>156</v>
      </c>
      <c r="H36" s="82">
        <f t="shared" si="14"/>
        <v>0</v>
      </c>
      <c r="I36" s="82">
        <f t="shared" si="14"/>
        <v>335.50199999999995</v>
      </c>
      <c r="J36" s="82">
        <f t="shared" si="14"/>
        <v>0</v>
      </c>
      <c r="K36" s="82">
        <f t="shared" si="14"/>
        <v>324</v>
      </c>
      <c r="L36" s="82">
        <f t="shared" si="14"/>
        <v>66.552000000000007</v>
      </c>
      <c r="M36" s="82">
        <f t="shared" si="14"/>
        <v>0</v>
      </c>
      <c r="N36" s="82">
        <f t="shared" si="14"/>
        <v>178.5</v>
      </c>
      <c r="O36" s="82">
        <f t="shared" si="14"/>
        <v>155.1</v>
      </c>
      <c r="P36" s="82">
        <f t="shared" si="14"/>
        <v>182.45999999999998</v>
      </c>
      <c r="Q36" s="82">
        <f t="shared" si="14"/>
        <v>92.240399999999994</v>
      </c>
      <c r="R36" s="82">
        <f t="shared" si="14"/>
        <v>337.2</v>
      </c>
      <c r="S36" s="82">
        <f t="shared" si="14"/>
        <v>0</v>
      </c>
    </row>
    <row r="37" spans="1:19" ht="15.75" thickBot="1" x14ac:dyDescent="0.3">
      <c r="A37" s="67" t="s">
        <v>31</v>
      </c>
      <c r="B37" s="46">
        <f>SUM(B27:B36)</f>
        <v>13390.23</v>
      </c>
      <c r="C37" s="46">
        <f t="shared" ref="C37:S37" si="15">SUM(C27:C36)</f>
        <v>6222.11</v>
      </c>
      <c r="D37" s="46">
        <f t="shared" si="15"/>
        <v>8116.9060000000009</v>
      </c>
      <c r="E37" s="46">
        <f t="shared" si="15"/>
        <v>13241.014500000001</v>
      </c>
      <c r="F37" s="46">
        <f t="shared" si="15"/>
        <v>12064.180100000001</v>
      </c>
      <c r="G37" s="46">
        <f t="shared" si="15"/>
        <v>13896.9416</v>
      </c>
      <c r="H37" s="46">
        <f t="shared" si="15"/>
        <v>15928.356799999998</v>
      </c>
      <c r="I37" s="46">
        <f t="shared" si="15"/>
        <v>13175.971600000001</v>
      </c>
      <c r="J37" s="46">
        <f t="shared" si="15"/>
        <v>11009.676300000003</v>
      </c>
      <c r="K37" s="46">
        <f t="shared" si="15"/>
        <v>15361.114</v>
      </c>
      <c r="L37" s="46">
        <f t="shared" si="15"/>
        <v>9766.9488000000001</v>
      </c>
      <c r="M37" s="46">
        <f t="shared" si="15"/>
        <v>7899.5140000000019</v>
      </c>
      <c r="N37" s="46">
        <f t="shared" si="15"/>
        <v>12651.5005</v>
      </c>
      <c r="O37" s="46">
        <f t="shared" si="15"/>
        <v>13549.06</v>
      </c>
      <c r="P37" s="46">
        <f t="shared" si="15"/>
        <v>10685.758999999998</v>
      </c>
      <c r="Q37" s="46">
        <f t="shared" si="15"/>
        <v>10553.250400000001</v>
      </c>
      <c r="R37" s="46">
        <f t="shared" si="15"/>
        <v>14939.682800000002</v>
      </c>
      <c r="S37" s="46">
        <f t="shared" si="15"/>
        <v>4992.7079999999987</v>
      </c>
    </row>
    <row r="38" spans="1:19" ht="14.25" x14ac:dyDescent="0.2">
      <c r="A38" s="79"/>
      <c r="B38" s="55"/>
      <c r="C38" s="55"/>
      <c r="D38" s="55"/>
      <c r="E38" s="55"/>
      <c r="F38" s="55"/>
      <c r="G38" s="55"/>
      <c r="H38" s="55"/>
      <c r="I38" s="55"/>
      <c r="J38" s="55"/>
      <c r="K38" s="80"/>
      <c r="L38" s="80"/>
      <c r="M38" s="55"/>
      <c r="N38" s="55"/>
      <c r="O38" s="55"/>
      <c r="P38" s="55"/>
      <c r="Q38" s="55"/>
      <c r="R38" s="55"/>
      <c r="S38" s="55"/>
    </row>
    <row r="39" spans="1:19" ht="20.100000000000001" customHeight="1" thickBot="1" x14ac:dyDescent="0.3">
      <c r="A39" s="81" t="s">
        <v>37</v>
      </c>
      <c r="B39" s="55"/>
      <c r="C39" s="55"/>
      <c r="D39" s="55"/>
      <c r="E39" s="55"/>
      <c r="F39" s="55"/>
      <c r="G39" s="55"/>
      <c r="H39" s="55"/>
      <c r="I39" s="55"/>
      <c r="J39" s="55"/>
      <c r="K39" s="80"/>
      <c r="L39" s="80"/>
      <c r="M39" s="55"/>
      <c r="N39" s="55"/>
      <c r="O39" s="55"/>
      <c r="P39" s="55"/>
      <c r="Q39" s="55"/>
      <c r="R39" s="55"/>
      <c r="S39" s="55"/>
    </row>
    <row r="40" spans="1:19" ht="29.25" thickBot="1" x14ac:dyDescent="0.25">
      <c r="A40" s="64" t="s">
        <v>71</v>
      </c>
      <c r="B40" s="19">
        <v>17403.900000000001</v>
      </c>
      <c r="C40" s="19">
        <v>9048</v>
      </c>
      <c r="D40" s="19">
        <v>11762.4</v>
      </c>
      <c r="E40" s="19">
        <v>9416.3799999999992</v>
      </c>
      <c r="F40" s="19">
        <v>15309.97</v>
      </c>
      <c r="G40" s="19">
        <v>11984.35</v>
      </c>
      <c r="H40" s="19">
        <v>22617.040000000001</v>
      </c>
      <c r="I40" s="19">
        <v>12470.31</v>
      </c>
      <c r="J40" s="19">
        <v>12430.95</v>
      </c>
      <c r="K40" s="20">
        <v>16825.75</v>
      </c>
      <c r="L40" s="20">
        <v>11622.89</v>
      </c>
      <c r="M40" s="19">
        <v>11762.4</v>
      </c>
      <c r="N40" s="19">
        <v>15919.93</v>
      </c>
      <c r="O40" s="19">
        <v>12938</v>
      </c>
      <c r="P40" s="19">
        <v>7371.9</v>
      </c>
      <c r="Q40" s="19">
        <v>14249.45</v>
      </c>
      <c r="R40" s="19">
        <v>14977.64</v>
      </c>
      <c r="S40" s="19">
        <v>17191.2</v>
      </c>
    </row>
    <row r="41" spans="1:19" ht="15" thickBot="1" x14ac:dyDescent="0.25">
      <c r="A41" s="65" t="s">
        <v>68</v>
      </c>
      <c r="B41" s="25">
        <f t="shared" ref="B41:S41" si="16">B40*0.65</f>
        <v>11312.535000000002</v>
      </c>
      <c r="C41" s="25">
        <f t="shared" si="16"/>
        <v>5881.2</v>
      </c>
      <c r="D41" s="25">
        <f t="shared" si="16"/>
        <v>7645.56</v>
      </c>
      <c r="E41" s="25">
        <f t="shared" si="16"/>
        <v>6120.6469999999999</v>
      </c>
      <c r="F41" s="25">
        <f t="shared" si="16"/>
        <v>9951.4804999999997</v>
      </c>
      <c r="G41" s="19">
        <v>11984.35</v>
      </c>
      <c r="H41" s="25">
        <v>19224.48</v>
      </c>
      <c r="I41" s="25">
        <f t="shared" si="16"/>
        <v>8105.7015000000001</v>
      </c>
      <c r="J41" s="25">
        <f t="shared" si="16"/>
        <v>8080.1175000000012</v>
      </c>
      <c r="K41" s="25">
        <f t="shared" si="16"/>
        <v>10936.737500000001</v>
      </c>
      <c r="L41" s="25">
        <f t="shared" si="16"/>
        <v>7554.8784999999998</v>
      </c>
      <c r="M41" s="25">
        <f t="shared" si="16"/>
        <v>7645.56</v>
      </c>
      <c r="N41" s="25">
        <f t="shared" si="16"/>
        <v>10347.9545</v>
      </c>
      <c r="O41" s="25">
        <v>9409.7000000000007</v>
      </c>
      <c r="P41" s="25">
        <f t="shared" si="16"/>
        <v>4791.7349999999997</v>
      </c>
      <c r="Q41" s="25">
        <f t="shared" si="16"/>
        <v>9262.1424999999999</v>
      </c>
      <c r="R41" s="25">
        <f t="shared" si="16"/>
        <v>9735.4660000000003</v>
      </c>
      <c r="S41" s="25">
        <f t="shared" si="16"/>
        <v>11174.28</v>
      </c>
    </row>
    <row r="42" spans="1:19" ht="14.25" x14ac:dyDescent="0.2">
      <c r="A42" s="65" t="s">
        <v>69</v>
      </c>
      <c r="B42" s="25">
        <f t="shared" ref="B42:S42" si="17">B40*0.4</f>
        <v>6961.5600000000013</v>
      </c>
      <c r="C42" s="25">
        <v>3583.01</v>
      </c>
      <c r="D42" s="25">
        <f t="shared" si="17"/>
        <v>4704.96</v>
      </c>
      <c r="E42" s="25">
        <f t="shared" si="17"/>
        <v>3766.5519999999997</v>
      </c>
      <c r="F42" s="25">
        <f t="shared" si="17"/>
        <v>6123.9880000000003</v>
      </c>
      <c r="G42" s="19">
        <v>11984.35</v>
      </c>
      <c r="H42" s="25">
        <v>13570.22</v>
      </c>
      <c r="I42" s="25">
        <f t="shared" si="17"/>
        <v>4988.1239999999998</v>
      </c>
      <c r="J42" s="25">
        <f t="shared" si="17"/>
        <v>4972.380000000001</v>
      </c>
      <c r="K42" s="25">
        <f t="shared" si="17"/>
        <v>6730.3</v>
      </c>
      <c r="L42" s="25">
        <f t="shared" si="17"/>
        <v>4649.1559999999999</v>
      </c>
      <c r="M42" s="25">
        <f t="shared" si="17"/>
        <v>4704.96</v>
      </c>
      <c r="N42" s="25">
        <f t="shared" si="17"/>
        <v>6367.9720000000007</v>
      </c>
      <c r="O42" s="25">
        <f t="shared" si="17"/>
        <v>5175.2000000000007</v>
      </c>
      <c r="P42" s="25">
        <f t="shared" si="17"/>
        <v>2948.76</v>
      </c>
      <c r="Q42" s="25">
        <f t="shared" si="17"/>
        <v>5699.7800000000007</v>
      </c>
      <c r="R42" s="25">
        <f t="shared" si="17"/>
        <v>5991.0560000000005</v>
      </c>
      <c r="S42" s="25">
        <f t="shared" si="17"/>
        <v>6876.4800000000005</v>
      </c>
    </row>
    <row r="43" spans="1:19" ht="14.25" x14ac:dyDescent="0.2">
      <c r="A43" s="65" t="s">
        <v>59</v>
      </c>
      <c r="B43" s="24">
        <f>B40*0.12</f>
        <v>2088.4680000000003</v>
      </c>
      <c r="C43" s="24">
        <f t="shared" ref="C43:S43" si="18">C40*0.12</f>
        <v>1085.76</v>
      </c>
      <c r="D43" s="24">
        <f t="shared" si="18"/>
        <v>1411.4879999999998</v>
      </c>
      <c r="E43" s="24">
        <f>E40*0.12</f>
        <v>1129.9655999999998</v>
      </c>
      <c r="F43" s="24">
        <f t="shared" si="18"/>
        <v>1837.1963999999998</v>
      </c>
      <c r="G43" s="24">
        <f t="shared" si="18"/>
        <v>1438.1220000000001</v>
      </c>
      <c r="H43" s="24">
        <f t="shared" si="18"/>
        <v>2714.0448000000001</v>
      </c>
      <c r="I43" s="24">
        <f t="shared" si="18"/>
        <v>1496.4371999999998</v>
      </c>
      <c r="J43" s="24">
        <f t="shared" si="18"/>
        <v>1491.7139999999999</v>
      </c>
      <c r="K43" s="24">
        <f t="shared" si="18"/>
        <v>2019.09</v>
      </c>
      <c r="L43" s="24">
        <f t="shared" si="18"/>
        <v>1394.7467999999999</v>
      </c>
      <c r="M43" s="24">
        <f t="shared" si="18"/>
        <v>1411.4879999999998</v>
      </c>
      <c r="N43" s="24">
        <f t="shared" si="18"/>
        <v>1910.3915999999999</v>
      </c>
      <c r="O43" s="24">
        <f t="shared" si="18"/>
        <v>1552.56</v>
      </c>
      <c r="P43" s="24">
        <f t="shared" si="18"/>
        <v>884.62799999999993</v>
      </c>
      <c r="Q43" s="24">
        <f t="shared" si="18"/>
        <v>1709.934</v>
      </c>
      <c r="R43" s="24">
        <f t="shared" si="18"/>
        <v>1797.3167999999998</v>
      </c>
      <c r="S43" s="24">
        <f t="shared" si="18"/>
        <v>2062.944</v>
      </c>
    </row>
    <row r="44" spans="1:19" ht="14.25" x14ac:dyDescent="0.2">
      <c r="A44" s="65" t="s">
        <v>60</v>
      </c>
      <c r="B44" s="82">
        <v>766</v>
      </c>
      <c r="C44" s="82">
        <v>379</v>
      </c>
      <c r="D44" s="82">
        <v>674</v>
      </c>
      <c r="E44" s="82">
        <v>435.77</v>
      </c>
      <c r="F44" s="82">
        <v>1016.11</v>
      </c>
      <c r="G44" s="82">
        <v>950</v>
      </c>
      <c r="H44" s="82">
        <v>636.88</v>
      </c>
      <c r="I44" s="82">
        <v>943.94</v>
      </c>
      <c r="J44" s="82">
        <v>542.20000000000005</v>
      </c>
      <c r="K44" s="82">
        <v>1070</v>
      </c>
      <c r="L44" s="82">
        <v>531</v>
      </c>
      <c r="M44" s="82">
        <v>436.05</v>
      </c>
      <c r="N44" s="82">
        <v>632.97</v>
      </c>
      <c r="O44" s="82">
        <v>796</v>
      </c>
      <c r="P44" s="82">
        <v>906</v>
      </c>
      <c r="Q44" s="82">
        <v>533.5</v>
      </c>
      <c r="R44" s="82">
        <v>687</v>
      </c>
      <c r="S44" s="82">
        <v>0</v>
      </c>
    </row>
    <row r="45" spans="1:19" ht="14.25" x14ac:dyDescent="0.2">
      <c r="A45" s="65" t="s">
        <v>59</v>
      </c>
      <c r="B45" s="82">
        <f>B44*0.12</f>
        <v>91.92</v>
      </c>
      <c r="C45" s="82">
        <f t="shared" ref="C45:S45" si="19">C44*0.12</f>
        <v>45.48</v>
      </c>
      <c r="D45" s="82">
        <f t="shared" si="19"/>
        <v>80.88</v>
      </c>
      <c r="E45" s="82">
        <f t="shared" si="19"/>
        <v>52.292399999999994</v>
      </c>
      <c r="F45" s="82">
        <f t="shared" si="19"/>
        <v>121.9332</v>
      </c>
      <c r="G45" s="82">
        <f t="shared" si="19"/>
        <v>114</v>
      </c>
      <c r="H45" s="82">
        <f t="shared" si="19"/>
        <v>76.425600000000003</v>
      </c>
      <c r="I45" s="82">
        <f t="shared" si="19"/>
        <v>113.2728</v>
      </c>
      <c r="J45" s="82">
        <f t="shared" si="19"/>
        <v>65.064000000000007</v>
      </c>
      <c r="K45" s="82">
        <f t="shared" si="19"/>
        <v>128.4</v>
      </c>
      <c r="L45" s="82">
        <f t="shared" si="19"/>
        <v>63.72</v>
      </c>
      <c r="M45" s="82">
        <f t="shared" si="19"/>
        <v>52.326000000000001</v>
      </c>
      <c r="N45" s="82">
        <f t="shared" si="19"/>
        <v>75.956400000000002</v>
      </c>
      <c r="O45" s="82">
        <f t="shared" si="19"/>
        <v>95.52</v>
      </c>
      <c r="P45" s="82">
        <f t="shared" si="19"/>
        <v>108.72</v>
      </c>
      <c r="Q45" s="82">
        <f t="shared" si="19"/>
        <v>64.02</v>
      </c>
      <c r="R45" s="82">
        <f t="shared" si="19"/>
        <v>82.44</v>
      </c>
      <c r="S45" s="82">
        <f t="shared" si="19"/>
        <v>0</v>
      </c>
    </row>
    <row r="46" spans="1:19" ht="14.25" x14ac:dyDescent="0.2">
      <c r="A46" s="65" t="s">
        <v>61</v>
      </c>
      <c r="B46" s="82">
        <v>701.25</v>
      </c>
      <c r="C46" s="82">
        <v>375</v>
      </c>
      <c r="D46" s="82">
        <v>465.4</v>
      </c>
      <c r="E46" s="82">
        <v>1986.21</v>
      </c>
      <c r="F46" s="82">
        <v>1138.06</v>
      </c>
      <c r="G46" s="82">
        <v>1084</v>
      </c>
      <c r="H46" s="82">
        <v>670.99</v>
      </c>
      <c r="I46" s="82">
        <v>1010.67</v>
      </c>
      <c r="J46" s="82">
        <v>222.6</v>
      </c>
      <c r="K46" s="82">
        <v>831</v>
      </c>
      <c r="L46" s="82">
        <v>619.16</v>
      </c>
      <c r="M46" s="82">
        <v>317.5</v>
      </c>
      <c r="N46" s="82">
        <v>970.89</v>
      </c>
      <c r="O46" s="82">
        <v>415</v>
      </c>
      <c r="P46" s="82">
        <v>792.5</v>
      </c>
      <c r="Q46" s="82">
        <v>693</v>
      </c>
      <c r="R46" s="82">
        <v>828</v>
      </c>
      <c r="S46" s="82">
        <v>227.6</v>
      </c>
    </row>
    <row r="47" spans="1:19" ht="14.25" x14ac:dyDescent="0.2">
      <c r="A47" s="65" t="s">
        <v>59</v>
      </c>
      <c r="B47" s="82">
        <f>B46*0.12</f>
        <v>84.149999999999991</v>
      </c>
      <c r="C47" s="82">
        <f t="shared" ref="C47:S47" si="20">C46*0.12</f>
        <v>45</v>
      </c>
      <c r="D47" s="82">
        <f t="shared" si="20"/>
        <v>55.847999999999992</v>
      </c>
      <c r="E47" s="82">
        <f t="shared" si="20"/>
        <v>238.34520000000001</v>
      </c>
      <c r="F47" s="82">
        <f t="shared" si="20"/>
        <v>136.56719999999999</v>
      </c>
      <c r="G47" s="82">
        <f t="shared" si="20"/>
        <v>130.07999999999998</v>
      </c>
      <c r="H47" s="82">
        <f t="shared" si="20"/>
        <v>80.518799999999999</v>
      </c>
      <c r="I47" s="82">
        <f t="shared" si="20"/>
        <v>121.28039999999999</v>
      </c>
      <c r="J47" s="82">
        <f t="shared" si="20"/>
        <v>26.712</v>
      </c>
      <c r="K47" s="82">
        <f t="shared" si="20"/>
        <v>99.72</v>
      </c>
      <c r="L47" s="82">
        <f t="shared" si="20"/>
        <v>74.299199999999999</v>
      </c>
      <c r="M47" s="82">
        <f t="shared" si="20"/>
        <v>38.1</v>
      </c>
      <c r="N47" s="82">
        <f t="shared" si="20"/>
        <v>116.5068</v>
      </c>
      <c r="O47" s="82">
        <f t="shared" si="20"/>
        <v>49.8</v>
      </c>
      <c r="P47" s="82">
        <f t="shared" si="20"/>
        <v>95.1</v>
      </c>
      <c r="Q47" s="82">
        <f t="shared" si="20"/>
        <v>83.16</v>
      </c>
      <c r="R47" s="82">
        <f t="shared" si="20"/>
        <v>99.36</v>
      </c>
      <c r="S47" s="82">
        <f t="shared" si="20"/>
        <v>27.311999999999998</v>
      </c>
    </row>
    <row r="48" spans="1:19" ht="14.25" x14ac:dyDescent="0.2">
      <c r="A48" s="65" t="s">
        <v>62</v>
      </c>
      <c r="B48" s="82">
        <v>904</v>
      </c>
      <c r="C48" s="82">
        <v>500</v>
      </c>
      <c r="D48" s="82"/>
      <c r="E48" s="82">
        <v>879.8</v>
      </c>
      <c r="F48" s="82">
        <v>1753.43</v>
      </c>
      <c r="G48" s="82">
        <v>879</v>
      </c>
      <c r="H48" s="82"/>
      <c r="I48" s="82">
        <v>1730.48</v>
      </c>
      <c r="J48" s="82">
        <v>0</v>
      </c>
      <c r="K48" s="82">
        <v>2411.36</v>
      </c>
      <c r="L48" s="82">
        <v>875.56</v>
      </c>
      <c r="M48" s="82"/>
      <c r="N48" s="82">
        <v>1023.75</v>
      </c>
      <c r="O48" s="82">
        <v>892.25</v>
      </c>
      <c r="P48" s="82">
        <v>1004.4</v>
      </c>
      <c r="Q48" s="82">
        <v>925.75</v>
      </c>
      <c r="R48" s="82">
        <v>1944</v>
      </c>
      <c r="S48" s="82">
        <v>0</v>
      </c>
    </row>
    <row r="49" spans="1:19" ht="14.25" x14ac:dyDescent="0.2">
      <c r="A49" s="65" t="s">
        <v>59</v>
      </c>
      <c r="B49" s="82">
        <f>B48*0.12</f>
        <v>108.47999999999999</v>
      </c>
      <c r="C49" s="82">
        <f t="shared" ref="C49:S49" si="21">C48*0.12</f>
        <v>60</v>
      </c>
      <c r="D49" s="82">
        <f t="shared" si="21"/>
        <v>0</v>
      </c>
      <c r="E49" s="82">
        <f t="shared" si="21"/>
        <v>105.57599999999999</v>
      </c>
      <c r="F49" s="82">
        <f t="shared" si="21"/>
        <v>210.41159999999999</v>
      </c>
      <c r="G49" s="82">
        <f t="shared" si="21"/>
        <v>105.47999999999999</v>
      </c>
      <c r="H49" s="82">
        <f t="shared" si="21"/>
        <v>0</v>
      </c>
      <c r="I49" s="82">
        <f t="shared" si="21"/>
        <v>207.6576</v>
      </c>
      <c r="J49" s="82">
        <f t="shared" si="21"/>
        <v>0</v>
      </c>
      <c r="K49" s="82">
        <f t="shared" si="21"/>
        <v>289.36320000000001</v>
      </c>
      <c r="L49" s="82">
        <f t="shared" si="21"/>
        <v>105.06719999999999</v>
      </c>
      <c r="M49" s="82">
        <f t="shared" si="21"/>
        <v>0</v>
      </c>
      <c r="N49" s="82">
        <f t="shared" si="21"/>
        <v>122.85</v>
      </c>
      <c r="O49" s="82">
        <f t="shared" si="21"/>
        <v>107.07</v>
      </c>
      <c r="P49" s="82">
        <f t="shared" si="21"/>
        <v>120.52799999999999</v>
      </c>
      <c r="Q49" s="82">
        <f t="shared" si="21"/>
        <v>111.08999999999999</v>
      </c>
      <c r="R49" s="82">
        <f t="shared" si="21"/>
        <v>233.28</v>
      </c>
      <c r="S49" s="82">
        <f t="shared" si="21"/>
        <v>0</v>
      </c>
    </row>
    <row r="50" spans="1:19" ht="15.75" thickBot="1" x14ac:dyDescent="0.3">
      <c r="A50" s="67" t="s">
        <v>31</v>
      </c>
      <c r="B50" s="46">
        <f>SUM(B40:B49)</f>
        <v>40422.263000000014</v>
      </c>
      <c r="C50" s="46">
        <f>SUM(C40:C49)</f>
        <v>21002.449999999997</v>
      </c>
      <c r="D50" s="46">
        <f t="shared" ref="D50:S50" si="22">SUM(D40:D49)</f>
        <v>26800.536000000004</v>
      </c>
      <c r="E50" s="46">
        <f t="shared" si="22"/>
        <v>24131.538199999995</v>
      </c>
      <c r="F50" s="46">
        <f t="shared" si="22"/>
        <v>37599.146899999992</v>
      </c>
      <c r="G50" s="46">
        <f t="shared" si="22"/>
        <v>40653.732000000011</v>
      </c>
      <c r="H50" s="46">
        <f t="shared" si="22"/>
        <v>59590.599200000004</v>
      </c>
      <c r="I50" s="46">
        <f t="shared" si="22"/>
        <v>31187.873499999994</v>
      </c>
      <c r="J50" s="46">
        <f t="shared" si="22"/>
        <v>27831.737499999999</v>
      </c>
      <c r="K50" s="46">
        <f t="shared" si="22"/>
        <v>41341.720700000005</v>
      </c>
      <c r="L50" s="46">
        <f t="shared" si="22"/>
        <v>27490.477700000003</v>
      </c>
      <c r="M50" s="46">
        <f t="shared" si="22"/>
        <v>26368.383999999998</v>
      </c>
      <c r="N50" s="46">
        <f t="shared" si="22"/>
        <v>37489.171300000009</v>
      </c>
      <c r="O50" s="46">
        <f t="shared" si="22"/>
        <v>31431.100000000002</v>
      </c>
      <c r="P50" s="46">
        <f t="shared" si="22"/>
        <v>19024.271000000001</v>
      </c>
      <c r="Q50" s="46">
        <f t="shared" si="22"/>
        <v>33331.826499999996</v>
      </c>
      <c r="R50" s="46">
        <f t="shared" si="22"/>
        <v>36375.558799999999</v>
      </c>
      <c r="S50" s="46">
        <f t="shared" si="22"/>
        <v>37559.816000000006</v>
      </c>
    </row>
    <row r="51" spans="1:19" ht="14.25" x14ac:dyDescent="0.2">
      <c r="A51" s="79"/>
      <c r="B51" s="83"/>
      <c r="C51" s="55"/>
      <c r="D51" s="55"/>
      <c r="E51" s="55"/>
      <c r="F51" s="55"/>
      <c r="G51" s="55"/>
      <c r="H51" s="55"/>
      <c r="I51" s="55"/>
      <c r="J51" s="55"/>
      <c r="K51" s="80"/>
      <c r="L51" s="80"/>
      <c r="M51" s="55"/>
      <c r="N51" s="55"/>
      <c r="O51" s="55"/>
      <c r="P51" s="55"/>
      <c r="Q51" s="55"/>
      <c r="R51" s="55"/>
      <c r="S51" s="55"/>
    </row>
    <row r="52" spans="1:19" ht="20.100000000000001" customHeight="1" thickBot="1" x14ac:dyDescent="0.3">
      <c r="A52" s="81" t="s">
        <v>72</v>
      </c>
      <c r="B52" s="83"/>
      <c r="C52" s="55"/>
      <c r="D52" s="55"/>
      <c r="E52" s="55"/>
      <c r="F52" s="55"/>
      <c r="G52" s="55"/>
      <c r="H52" s="55"/>
      <c r="I52" s="55"/>
      <c r="J52" s="55"/>
      <c r="K52" s="80"/>
      <c r="L52" s="80"/>
      <c r="M52" s="55"/>
      <c r="N52" s="55"/>
      <c r="O52" s="55"/>
      <c r="P52" s="55"/>
      <c r="Q52" s="55"/>
      <c r="R52" s="55"/>
      <c r="S52" s="55"/>
    </row>
    <row r="53" spans="1:19" ht="12" customHeight="1" thickBot="1" x14ac:dyDescent="0.25">
      <c r="A53" s="64" t="s">
        <v>73</v>
      </c>
      <c r="B53" s="19">
        <v>701.25</v>
      </c>
      <c r="C53" s="19">
        <v>358</v>
      </c>
      <c r="D53" s="19">
        <v>465.4</v>
      </c>
      <c r="E53" s="19">
        <v>911.83</v>
      </c>
      <c r="F53" s="19">
        <v>600.66</v>
      </c>
      <c r="G53" s="19">
        <v>478.69</v>
      </c>
      <c r="H53" s="19">
        <v>670.99</v>
      </c>
      <c r="I53" s="19">
        <v>612.53</v>
      </c>
      <c r="J53" s="19">
        <v>753.6</v>
      </c>
      <c r="K53" s="20">
        <v>663.1</v>
      </c>
      <c r="L53" s="20">
        <v>519.4</v>
      </c>
      <c r="M53" s="19">
        <v>465.4</v>
      </c>
      <c r="N53" s="19">
        <v>627.78</v>
      </c>
      <c r="O53" s="19">
        <v>650</v>
      </c>
      <c r="P53" s="19">
        <v>579.5</v>
      </c>
      <c r="Q53" s="19">
        <v>519</v>
      </c>
      <c r="R53" s="19">
        <v>686.27</v>
      </c>
      <c r="S53" s="19">
        <v>737.2</v>
      </c>
    </row>
    <row r="54" spans="1:19" ht="15" thickBot="1" x14ac:dyDescent="0.25">
      <c r="A54" s="65" t="s">
        <v>68</v>
      </c>
      <c r="B54" s="25">
        <f t="shared" ref="B54:O54" si="23">B53*0.65</f>
        <v>455.8125</v>
      </c>
      <c r="C54" s="25">
        <f t="shared" si="23"/>
        <v>232.70000000000002</v>
      </c>
      <c r="D54" s="25">
        <f t="shared" si="23"/>
        <v>302.51</v>
      </c>
      <c r="E54" s="25">
        <f>E53*0.65</f>
        <v>592.68950000000007</v>
      </c>
      <c r="F54" s="25">
        <f t="shared" si="23"/>
        <v>390.42899999999997</v>
      </c>
      <c r="G54" s="19">
        <v>478.69</v>
      </c>
      <c r="H54" s="25">
        <v>570.34</v>
      </c>
      <c r="I54" s="25">
        <f t="shared" si="23"/>
        <v>398.14449999999999</v>
      </c>
      <c r="J54" s="25">
        <f t="shared" si="23"/>
        <v>489.84000000000003</v>
      </c>
      <c r="K54" s="26">
        <f t="shared" si="23"/>
        <v>431.01500000000004</v>
      </c>
      <c r="L54" s="26">
        <f t="shared" si="23"/>
        <v>337.61</v>
      </c>
      <c r="M54" s="25">
        <f t="shared" si="23"/>
        <v>302.51</v>
      </c>
      <c r="N54" s="25">
        <f t="shared" si="23"/>
        <v>408.05700000000002</v>
      </c>
      <c r="O54" s="25">
        <f t="shared" si="23"/>
        <v>422.5</v>
      </c>
      <c r="P54" s="25">
        <f>P53*0.65</f>
        <v>376.67500000000001</v>
      </c>
      <c r="Q54" s="25">
        <f>Q53*0.65</f>
        <v>337.35</v>
      </c>
      <c r="R54" s="25">
        <f>R53*0.65</f>
        <v>446.07549999999998</v>
      </c>
      <c r="S54" s="25">
        <f>S53*0.65</f>
        <v>479.18000000000006</v>
      </c>
    </row>
    <row r="55" spans="1:19" ht="14.25" x14ac:dyDescent="0.2">
      <c r="A55" s="65" t="s">
        <v>69</v>
      </c>
      <c r="B55" s="25">
        <f t="shared" ref="B55:Q55" si="24">B53*0.4</f>
        <v>280.5</v>
      </c>
      <c r="C55" s="25">
        <v>141.77000000000001</v>
      </c>
      <c r="D55" s="25">
        <f t="shared" si="24"/>
        <v>186.16</v>
      </c>
      <c r="E55" s="25">
        <f>E53*0.4</f>
        <v>364.73200000000003</v>
      </c>
      <c r="F55" s="25">
        <f t="shared" si="24"/>
        <v>240.26400000000001</v>
      </c>
      <c r="G55" s="19">
        <v>478.69</v>
      </c>
      <c r="H55" s="25">
        <v>402.59</v>
      </c>
      <c r="I55" s="25">
        <v>245.51</v>
      </c>
      <c r="J55" s="25">
        <f t="shared" si="24"/>
        <v>301.44</v>
      </c>
      <c r="K55" s="26">
        <f t="shared" si="24"/>
        <v>265.24</v>
      </c>
      <c r="L55" s="26">
        <f t="shared" si="24"/>
        <v>207.76</v>
      </c>
      <c r="M55" s="25">
        <f t="shared" si="24"/>
        <v>186.16</v>
      </c>
      <c r="N55" s="25">
        <v>213.75</v>
      </c>
      <c r="O55" s="25">
        <f t="shared" si="24"/>
        <v>260</v>
      </c>
      <c r="P55" s="25">
        <f t="shared" si="24"/>
        <v>231.8</v>
      </c>
      <c r="Q55" s="25">
        <f t="shared" si="24"/>
        <v>207.60000000000002</v>
      </c>
      <c r="R55" s="25">
        <f>R53*0.4</f>
        <v>274.50799999999998</v>
      </c>
      <c r="S55" s="25">
        <f>S53*0.4</f>
        <v>294.88000000000005</v>
      </c>
    </row>
    <row r="56" spans="1:19" ht="14.25" x14ac:dyDescent="0.2">
      <c r="A56" s="65" t="s">
        <v>59</v>
      </c>
      <c r="B56" s="24">
        <f>B53*0.12</f>
        <v>84.149999999999991</v>
      </c>
      <c r="C56" s="24">
        <f t="shared" ref="C56:S56" si="25">C53*0.12</f>
        <v>42.96</v>
      </c>
      <c r="D56" s="24">
        <f t="shared" si="25"/>
        <v>55.847999999999992</v>
      </c>
      <c r="E56" s="24">
        <f>E53*0.12</f>
        <v>109.4196</v>
      </c>
      <c r="F56" s="24">
        <f t="shared" si="25"/>
        <v>72.0792</v>
      </c>
      <c r="G56" s="24">
        <f t="shared" si="25"/>
        <v>57.442799999999998</v>
      </c>
      <c r="H56" s="24">
        <f t="shared" si="25"/>
        <v>80.518799999999999</v>
      </c>
      <c r="I56" s="24">
        <f t="shared" si="25"/>
        <v>73.503599999999992</v>
      </c>
      <c r="J56" s="24">
        <f t="shared" si="25"/>
        <v>90.432000000000002</v>
      </c>
      <c r="K56" s="24">
        <f t="shared" si="25"/>
        <v>79.572000000000003</v>
      </c>
      <c r="L56" s="24">
        <f t="shared" si="25"/>
        <v>62.327999999999996</v>
      </c>
      <c r="M56" s="24">
        <f t="shared" si="25"/>
        <v>55.847999999999992</v>
      </c>
      <c r="N56" s="24">
        <f t="shared" si="25"/>
        <v>75.33359999999999</v>
      </c>
      <c r="O56" s="24">
        <f t="shared" si="25"/>
        <v>78</v>
      </c>
      <c r="P56" s="24">
        <f t="shared" si="25"/>
        <v>69.539999999999992</v>
      </c>
      <c r="Q56" s="24">
        <f t="shared" si="25"/>
        <v>62.28</v>
      </c>
      <c r="R56" s="24">
        <f t="shared" si="25"/>
        <v>82.352399999999989</v>
      </c>
      <c r="S56" s="24">
        <f t="shared" si="25"/>
        <v>88.463999999999999</v>
      </c>
    </row>
    <row r="57" spans="1:19" ht="15.75" thickBot="1" x14ac:dyDescent="0.3">
      <c r="A57" s="67" t="s">
        <v>31</v>
      </c>
      <c r="B57" s="46">
        <f>SUM(B53:B56)</f>
        <v>1521.7125000000001</v>
      </c>
      <c r="C57" s="46">
        <f t="shared" ref="C57:S57" si="26">SUM(C53:C56)</f>
        <v>775.43000000000006</v>
      </c>
      <c r="D57" s="46">
        <f t="shared" si="26"/>
        <v>1009.9179999999999</v>
      </c>
      <c r="E57" s="46">
        <f t="shared" si="26"/>
        <v>1978.6711</v>
      </c>
      <c r="F57" s="46">
        <f t="shared" si="26"/>
        <v>1303.4322</v>
      </c>
      <c r="G57" s="46">
        <f t="shared" si="26"/>
        <v>1493.5128</v>
      </c>
      <c r="H57" s="46">
        <f t="shared" si="26"/>
        <v>1724.4387999999999</v>
      </c>
      <c r="I57" s="46">
        <f t="shared" si="26"/>
        <v>1329.6880999999998</v>
      </c>
      <c r="J57" s="46">
        <f t="shared" si="26"/>
        <v>1635.3120000000001</v>
      </c>
      <c r="K57" s="46">
        <f t="shared" si="26"/>
        <v>1438.9270000000001</v>
      </c>
      <c r="L57" s="46">
        <f t="shared" si="26"/>
        <v>1127.098</v>
      </c>
      <c r="M57" s="46">
        <f t="shared" si="26"/>
        <v>1009.9179999999999</v>
      </c>
      <c r="N57" s="46">
        <f t="shared" si="26"/>
        <v>1324.9205999999999</v>
      </c>
      <c r="O57" s="46">
        <f t="shared" si="26"/>
        <v>1410.5</v>
      </c>
      <c r="P57" s="46">
        <f t="shared" si="26"/>
        <v>1257.5149999999999</v>
      </c>
      <c r="Q57" s="46">
        <f t="shared" si="26"/>
        <v>1126.23</v>
      </c>
      <c r="R57" s="46">
        <f t="shared" si="26"/>
        <v>1489.2058999999999</v>
      </c>
      <c r="S57" s="46">
        <f t="shared" si="26"/>
        <v>1599.7240000000002</v>
      </c>
    </row>
    <row r="58" spans="1:19" ht="14.25" x14ac:dyDescent="0.2">
      <c r="A58" s="84"/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1:19" ht="29.25" customHeight="1" x14ac:dyDescent="0.2">
      <c r="A59" s="84"/>
      <c r="B59" s="87"/>
      <c r="C59" s="88"/>
      <c r="D59" s="88"/>
      <c r="E59" s="88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1:19" ht="42" customHeight="1" x14ac:dyDescent="0.2">
      <c r="A60" s="94" t="s">
        <v>50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1"/>
      <c r="R60" s="1"/>
      <c r="S60" s="63" t="s">
        <v>74</v>
      </c>
    </row>
    <row r="61" spans="1:19" ht="15" x14ac:dyDescent="0.2">
      <c r="A61" s="3"/>
      <c r="B61" s="4" t="s">
        <v>19</v>
      </c>
      <c r="C61" s="5" t="s">
        <v>41</v>
      </c>
      <c r="D61" s="5" t="s">
        <v>42</v>
      </c>
      <c r="E61" s="5" t="s">
        <v>43</v>
      </c>
      <c r="F61" s="6" t="s">
        <v>44</v>
      </c>
      <c r="G61" s="5" t="s">
        <v>75</v>
      </c>
      <c r="H61" s="5" t="s">
        <v>45</v>
      </c>
      <c r="I61" s="6" t="s">
        <v>46</v>
      </c>
      <c r="J61" s="6" t="s">
        <v>47</v>
      </c>
      <c r="K61" s="7" t="s">
        <v>48</v>
      </c>
      <c r="L61" s="7" t="s">
        <v>49</v>
      </c>
      <c r="M61" s="89"/>
      <c r="N61" s="89"/>
      <c r="O61" s="90"/>
      <c r="P61" s="98"/>
      <c r="Q61" s="91"/>
      <c r="R61" s="91"/>
      <c r="S61" s="91"/>
    </row>
    <row r="62" spans="1:19" ht="49.5" customHeight="1" thickBot="1" x14ac:dyDescent="0.25">
      <c r="A62" s="8" t="s">
        <v>20</v>
      </c>
      <c r="B62" s="13"/>
      <c r="C62" s="10"/>
      <c r="D62" s="10"/>
      <c r="E62" s="10"/>
      <c r="F62" s="11"/>
      <c r="G62" s="10"/>
      <c r="H62" s="10"/>
      <c r="I62" s="11"/>
      <c r="J62" s="11"/>
      <c r="K62" s="12"/>
      <c r="L62" s="12"/>
      <c r="M62" s="92"/>
      <c r="N62" s="92"/>
      <c r="O62" s="92"/>
      <c r="P62" s="99"/>
      <c r="Q62" s="93"/>
      <c r="R62" s="93"/>
      <c r="S62" s="93"/>
    </row>
    <row r="63" spans="1:19" ht="14.25" x14ac:dyDescent="0.2">
      <c r="A63" s="64" t="s">
        <v>54</v>
      </c>
      <c r="B63" s="17"/>
      <c r="C63" s="17"/>
      <c r="D63" s="17"/>
      <c r="E63" s="17"/>
      <c r="F63" s="18"/>
      <c r="G63" s="19"/>
      <c r="H63" s="19"/>
      <c r="I63" s="19"/>
      <c r="J63" s="19"/>
      <c r="K63" s="20"/>
      <c r="L63" s="20"/>
      <c r="M63" s="19"/>
      <c r="N63" s="19"/>
      <c r="O63" s="19"/>
      <c r="P63" s="19"/>
      <c r="Q63" s="19"/>
      <c r="R63" s="19"/>
      <c r="S63" s="19"/>
    </row>
    <row r="64" spans="1:19" ht="14.25" x14ac:dyDescent="0.2">
      <c r="A64" s="65" t="s">
        <v>55</v>
      </c>
      <c r="B64" s="24"/>
      <c r="C64" s="24"/>
      <c r="D64" s="24"/>
      <c r="E64" s="24"/>
      <c r="F64" s="24"/>
      <c r="G64" s="25"/>
      <c r="H64" s="25"/>
      <c r="I64" s="25"/>
      <c r="J64" s="25"/>
      <c r="K64" s="26"/>
      <c r="L64" s="26"/>
      <c r="M64" s="25"/>
      <c r="N64" s="25"/>
      <c r="O64" s="25"/>
      <c r="P64" s="25"/>
      <c r="Q64" s="25"/>
      <c r="R64" s="25"/>
      <c r="S64" s="25"/>
    </row>
    <row r="65" spans="1:19" ht="14.25" x14ac:dyDescent="0.2">
      <c r="A65" s="65" t="s">
        <v>56</v>
      </c>
      <c r="B65" s="24"/>
      <c r="C65" s="24"/>
      <c r="D65" s="24"/>
      <c r="E65" s="24"/>
      <c r="F65" s="29"/>
      <c r="G65" s="25"/>
      <c r="H65" s="25"/>
      <c r="I65" s="25"/>
      <c r="J65" s="25"/>
      <c r="K65" s="26"/>
      <c r="L65" s="26"/>
      <c r="M65" s="25"/>
      <c r="N65" s="25"/>
      <c r="O65" s="25"/>
      <c r="P65" s="25"/>
      <c r="Q65" s="25"/>
      <c r="R65" s="25"/>
      <c r="S65" s="25"/>
    </row>
    <row r="66" spans="1:19" ht="14.25" x14ac:dyDescent="0.2">
      <c r="A66" s="65" t="s">
        <v>57</v>
      </c>
      <c r="B66" s="24">
        <v>1276.07</v>
      </c>
      <c r="C66" s="24">
        <v>818.25</v>
      </c>
      <c r="D66" s="24">
        <v>1401.26</v>
      </c>
      <c r="E66" s="24">
        <v>1087.75</v>
      </c>
      <c r="F66" s="25">
        <v>1463.64</v>
      </c>
      <c r="G66" s="25">
        <v>3043.47</v>
      </c>
      <c r="H66" s="25">
        <v>1144.25</v>
      </c>
      <c r="I66" s="25">
        <v>1187.74</v>
      </c>
      <c r="J66" s="25">
        <v>1062.4000000000001</v>
      </c>
      <c r="K66" s="26">
        <v>1001.65</v>
      </c>
      <c r="L66" s="26">
        <v>1177.98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</row>
    <row r="67" spans="1:19" ht="14.25" x14ac:dyDescent="0.2">
      <c r="A67" s="65" t="s">
        <v>58</v>
      </c>
      <c r="B67" s="24">
        <f>B66*0.65</f>
        <v>829.44550000000004</v>
      </c>
      <c r="C67" s="24">
        <f>C66*0.65</f>
        <v>531.86250000000007</v>
      </c>
      <c r="D67" s="24">
        <v>1050.95</v>
      </c>
      <c r="E67" s="24">
        <v>924.59</v>
      </c>
      <c r="F67" s="24">
        <f>F66*0.65</f>
        <v>951.3660000000001</v>
      </c>
      <c r="G67" s="24">
        <v>1521.74</v>
      </c>
      <c r="H67" s="24">
        <f>H66*0.65</f>
        <v>743.76250000000005</v>
      </c>
      <c r="I67" s="24">
        <f>I66*0.65</f>
        <v>772.03100000000006</v>
      </c>
      <c r="J67" s="24">
        <v>903.04</v>
      </c>
      <c r="K67" s="66">
        <f>K66*0.65</f>
        <v>651.07249999999999</v>
      </c>
      <c r="L67" s="66">
        <f>L66*0.65</f>
        <v>765.68700000000001</v>
      </c>
      <c r="M67" s="24">
        <f>M66*0.65</f>
        <v>0</v>
      </c>
      <c r="N67" s="24">
        <f t="shared" ref="N67:S67" si="27">N66*0.65</f>
        <v>0</v>
      </c>
      <c r="O67" s="24">
        <f t="shared" si="27"/>
        <v>0</v>
      </c>
      <c r="P67" s="24">
        <f t="shared" si="27"/>
        <v>0</v>
      </c>
      <c r="Q67" s="24">
        <f t="shared" si="27"/>
        <v>0</v>
      </c>
      <c r="R67" s="24">
        <f t="shared" si="27"/>
        <v>0</v>
      </c>
      <c r="S67" s="24">
        <f t="shared" si="27"/>
        <v>0</v>
      </c>
    </row>
    <row r="68" spans="1:19" ht="14.25" x14ac:dyDescent="0.2">
      <c r="A68" s="65" t="s">
        <v>59</v>
      </c>
      <c r="B68" s="24">
        <f t="shared" ref="B68:S68" si="28">B66*0.12</f>
        <v>153.1284</v>
      </c>
      <c r="C68" s="24">
        <f t="shared" si="28"/>
        <v>98.19</v>
      </c>
      <c r="D68" s="24">
        <f t="shared" si="28"/>
        <v>168.15119999999999</v>
      </c>
      <c r="E68" s="24">
        <f t="shared" si="28"/>
        <v>130.53</v>
      </c>
      <c r="F68" s="24">
        <f t="shared" si="28"/>
        <v>175.63679999999999</v>
      </c>
      <c r="G68" s="24">
        <v>4.5</v>
      </c>
      <c r="H68" s="24">
        <f t="shared" si="28"/>
        <v>137.31</v>
      </c>
      <c r="I68" s="24">
        <f t="shared" si="28"/>
        <v>142.52879999999999</v>
      </c>
      <c r="J68" s="24">
        <f t="shared" si="28"/>
        <v>127.488</v>
      </c>
      <c r="K68" s="24">
        <f t="shared" si="28"/>
        <v>120.19799999999999</v>
      </c>
      <c r="L68" s="24">
        <f t="shared" si="28"/>
        <v>141.35759999999999</v>
      </c>
      <c r="M68" s="24">
        <f t="shared" si="28"/>
        <v>0</v>
      </c>
      <c r="N68" s="24">
        <f t="shared" si="28"/>
        <v>0</v>
      </c>
      <c r="O68" s="24">
        <f t="shared" si="28"/>
        <v>0</v>
      </c>
      <c r="P68" s="24">
        <f t="shared" si="28"/>
        <v>0</v>
      </c>
      <c r="Q68" s="24">
        <f t="shared" si="28"/>
        <v>0</v>
      </c>
      <c r="R68" s="24">
        <f t="shared" si="28"/>
        <v>0</v>
      </c>
      <c r="S68" s="24">
        <f t="shared" si="28"/>
        <v>0</v>
      </c>
    </row>
    <row r="69" spans="1:19" ht="14.25" x14ac:dyDescent="0.2">
      <c r="A69" s="65" t="s">
        <v>60</v>
      </c>
      <c r="B69" s="24">
        <v>1027</v>
      </c>
      <c r="C69" s="24">
        <v>441</v>
      </c>
      <c r="D69" s="24">
        <v>352</v>
      </c>
      <c r="E69" s="24">
        <v>375</v>
      </c>
      <c r="F69" s="25">
        <v>500.32</v>
      </c>
      <c r="G69" s="24">
        <v>0</v>
      </c>
      <c r="H69" s="24">
        <v>577.75</v>
      </c>
      <c r="I69" s="25">
        <v>348.8</v>
      </c>
      <c r="J69" s="25">
        <v>0</v>
      </c>
      <c r="K69" s="26">
        <v>461.98</v>
      </c>
      <c r="L69" s="26">
        <v>388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</row>
    <row r="70" spans="1:19" ht="14.25" x14ac:dyDescent="0.2">
      <c r="A70" s="65" t="s">
        <v>59</v>
      </c>
      <c r="B70" s="24">
        <f>B69*0.12</f>
        <v>123.24</v>
      </c>
      <c r="C70" s="24">
        <f t="shared" ref="C70:S70" si="29">C69*0.12</f>
        <v>52.919999999999995</v>
      </c>
      <c r="D70" s="24">
        <f t="shared" si="29"/>
        <v>42.239999999999995</v>
      </c>
      <c r="E70" s="24">
        <f t="shared" si="29"/>
        <v>45</v>
      </c>
      <c r="F70" s="24">
        <f t="shared" si="29"/>
        <v>60.038399999999996</v>
      </c>
      <c r="G70" s="24">
        <f t="shared" si="29"/>
        <v>0</v>
      </c>
      <c r="H70" s="24">
        <f t="shared" si="29"/>
        <v>69.33</v>
      </c>
      <c r="I70" s="24">
        <f t="shared" si="29"/>
        <v>41.856000000000002</v>
      </c>
      <c r="J70" s="24">
        <f t="shared" si="29"/>
        <v>0</v>
      </c>
      <c r="K70" s="24">
        <f t="shared" si="29"/>
        <v>55.437600000000003</v>
      </c>
      <c r="L70" s="24">
        <f t="shared" si="29"/>
        <v>46.559999999999995</v>
      </c>
      <c r="M70" s="24">
        <f t="shared" si="29"/>
        <v>0</v>
      </c>
      <c r="N70" s="24">
        <f t="shared" si="29"/>
        <v>0</v>
      </c>
      <c r="O70" s="24">
        <f t="shared" si="29"/>
        <v>0</v>
      </c>
      <c r="P70" s="24">
        <f t="shared" si="29"/>
        <v>0</v>
      </c>
      <c r="Q70" s="24">
        <f t="shared" si="29"/>
        <v>0</v>
      </c>
      <c r="R70" s="24">
        <f t="shared" si="29"/>
        <v>0</v>
      </c>
      <c r="S70" s="24">
        <f t="shared" si="29"/>
        <v>0</v>
      </c>
    </row>
    <row r="71" spans="1:19" ht="14.25" x14ac:dyDescent="0.2">
      <c r="A71" s="65" t="s">
        <v>61</v>
      </c>
      <c r="B71" s="24">
        <v>140</v>
      </c>
      <c r="C71" s="24">
        <v>144.75</v>
      </c>
      <c r="D71" s="24">
        <v>222</v>
      </c>
      <c r="E71" s="24">
        <v>99.15</v>
      </c>
      <c r="F71" s="25">
        <v>197.64</v>
      </c>
      <c r="G71" s="24">
        <v>0</v>
      </c>
      <c r="H71" s="24">
        <v>107</v>
      </c>
      <c r="I71" s="25">
        <v>75.05</v>
      </c>
      <c r="J71" s="25">
        <v>200</v>
      </c>
      <c r="K71" s="26">
        <v>52.5</v>
      </c>
      <c r="L71" s="26">
        <v>51.35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</row>
    <row r="72" spans="1:19" ht="14.25" x14ac:dyDescent="0.2">
      <c r="A72" s="65" t="s">
        <v>59</v>
      </c>
      <c r="B72" s="24">
        <f>B71*0.12</f>
        <v>16.8</v>
      </c>
      <c r="C72" s="24">
        <f t="shared" ref="C72:S72" si="30">C71*0.12</f>
        <v>17.37</v>
      </c>
      <c r="D72" s="24">
        <f t="shared" si="30"/>
        <v>26.64</v>
      </c>
      <c r="E72" s="24">
        <f t="shared" si="30"/>
        <v>11.898</v>
      </c>
      <c r="F72" s="24">
        <f t="shared" si="30"/>
        <v>23.716799999999999</v>
      </c>
      <c r="G72" s="24">
        <f t="shared" si="30"/>
        <v>0</v>
      </c>
      <c r="H72" s="24">
        <f t="shared" si="30"/>
        <v>12.84</v>
      </c>
      <c r="I72" s="24">
        <f t="shared" si="30"/>
        <v>9.0059999999999985</v>
      </c>
      <c r="J72" s="24">
        <f t="shared" si="30"/>
        <v>24</v>
      </c>
      <c r="K72" s="24">
        <f t="shared" si="30"/>
        <v>6.3</v>
      </c>
      <c r="L72" s="24">
        <f t="shared" si="30"/>
        <v>6.1619999999999999</v>
      </c>
      <c r="M72" s="24">
        <f t="shared" si="30"/>
        <v>0</v>
      </c>
      <c r="N72" s="24">
        <f t="shared" si="30"/>
        <v>0</v>
      </c>
      <c r="O72" s="24">
        <f t="shared" si="30"/>
        <v>0</v>
      </c>
      <c r="P72" s="24">
        <f t="shared" si="30"/>
        <v>0</v>
      </c>
      <c r="Q72" s="24">
        <f t="shared" si="30"/>
        <v>0</v>
      </c>
      <c r="R72" s="24">
        <f t="shared" si="30"/>
        <v>0</v>
      </c>
      <c r="S72" s="24">
        <f t="shared" si="30"/>
        <v>0</v>
      </c>
    </row>
    <row r="73" spans="1:19" ht="14.25" x14ac:dyDescent="0.2">
      <c r="A73" s="65" t="s">
        <v>62</v>
      </c>
      <c r="B73" s="24">
        <v>440</v>
      </c>
      <c r="C73" s="24">
        <v>217.75</v>
      </c>
      <c r="D73" s="24">
        <v>0</v>
      </c>
      <c r="E73" s="24">
        <v>0</v>
      </c>
      <c r="F73" s="25">
        <v>270.3</v>
      </c>
      <c r="G73" s="24">
        <v>0</v>
      </c>
      <c r="H73" s="24">
        <v>308</v>
      </c>
      <c r="I73" s="24">
        <v>0</v>
      </c>
      <c r="J73" s="25">
        <v>0</v>
      </c>
      <c r="K73" s="24">
        <v>0</v>
      </c>
      <c r="L73" s="26">
        <v>164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</row>
    <row r="74" spans="1:19" ht="14.25" x14ac:dyDescent="0.2">
      <c r="A74" s="65" t="s">
        <v>59</v>
      </c>
      <c r="B74" s="24">
        <f>B73*0.12</f>
        <v>52.8</v>
      </c>
      <c r="C74" s="24">
        <f t="shared" ref="C74:S74" si="31">C73*0.12</f>
        <v>26.13</v>
      </c>
      <c r="D74" s="24">
        <f t="shared" si="31"/>
        <v>0</v>
      </c>
      <c r="E74" s="24">
        <f t="shared" si="31"/>
        <v>0</v>
      </c>
      <c r="F74" s="24">
        <f t="shared" si="31"/>
        <v>32.436</v>
      </c>
      <c r="G74" s="24">
        <f t="shared" si="31"/>
        <v>0</v>
      </c>
      <c r="H74" s="24">
        <f t="shared" si="31"/>
        <v>36.96</v>
      </c>
      <c r="I74" s="24">
        <f t="shared" si="31"/>
        <v>0</v>
      </c>
      <c r="J74" s="24">
        <f t="shared" si="31"/>
        <v>0</v>
      </c>
      <c r="K74" s="24">
        <f t="shared" si="31"/>
        <v>0</v>
      </c>
      <c r="L74" s="24">
        <f t="shared" si="31"/>
        <v>19.68</v>
      </c>
      <c r="M74" s="24">
        <f t="shared" si="31"/>
        <v>0</v>
      </c>
      <c r="N74" s="24">
        <f t="shared" si="31"/>
        <v>0</v>
      </c>
      <c r="O74" s="24">
        <f t="shared" si="31"/>
        <v>0</v>
      </c>
      <c r="P74" s="24">
        <f t="shared" si="31"/>
        <v>0</v>
      </c>
      <c r="Q74" s="24">
        <f t="shared" si="31"/>
        <v>0</v>
      </c>
      <c r="R74" s="24">
        <f t="shared" si="31"/>
        <v>0</v>
      </c>
      <c r="S74" s="24">
        <f t="shared" si="31"/>
        <v>0</v>
      </c>
    </row>
    <row r="75" spans="1:19" ht="15.75" thickBot="1" x14ac:dyDescent="0.3">
      <c r="A75" s="67" t="s">
        <v>31</v>
      </c>
      <c r="B75" s="58">
        <f>SUM(B66:B74)</f>
        <v>4058.4839000000002</v>
      </c>
      <c r="C75" s="58">
        <f t="shared" ref="C75:S75" si="32">SUM(C66:C74)</f>
        <v>2348.2225000000003</v>
      </c>
      <c r="D75" s="58">
        <f t="shared" si="32"/>
        <v>3263.2411999999995</v>
      </c>
      <c r="E75" s="58">
        <f t="shared" si="32"/>
        <v>2673.9180000000006</v>
      </c>
      <c r="F75" s="58">
        <f t="shared" si="32"/>
        <v>3675.094000000001</v>
      </c>
      <c r="G75" s="58">
        <f t="shared" si="32"/>
        <v>4569.71</v>
      </c>
      <c r="H75" s="58">
        <f t="shared" si="32"/>
        <v>3137.2025000000003</v>
      </c>
      <c r="I75" s="58">
        <f t="shared" si="32"/>
        <v>2577.0118000000007</v>
      </c>
      <c r="J75" s="58">
        <f t="shared" si="32"/>
        <v>2316.9279999999999</v>
      </c>
      <c r="K75" s="58">
        <f t="shared" si="32"/>
        <v>2349.1381000000001</v>
      </c>
      <c r="L75" s="58">
        <f t="shared" si="32"/>
        <v>2760.7765999999992</v>
      </c>
      <c r="M75" s="58">
        <f t="shared" si="32"/>
        <v>0</v>
      </c>
      <c r="N75" s="58">
        <f t="shared" si="32"/>
        <v>0</v>
      </c>
      <c r="O75" s="58">
        <f t="shared" si="32"/>
        <v>0</v>
      </c>
      <c r="P75" s="58">
        <f t="shared" si="32"/>
        <v>0</v>
      </c>
      <c r="Q75" s="58">
        <f t="shared" si="32"/>
        <v>0</v>
      </c>
      <c r="R75" s="58">
        <f t="shared" si="32"/>
        <v>0</v>
      </c>
      <c r="S75" s="58">
        <f t="shared" si="32"/>
        <v>0</v>
      </c>
    </row>
    <row r="76" spans="1:19" ht="42.75" x14ac:dyDescent="0.2">
      <c r="A76" s="68" t="s">
        <v>63</v>
      </c>
      <c r="B76" s="29"/>
      <c r="C76" s="29"/>
      <c r="D76" s="29"/>
      <c r="E76" s="29"/>
      <c r="F76" s="29"/>
      <c r="G76" s="25"/>
      <c r="H76" s="25"/>
      <c r="I76" s="25"/>
      <c r="J76" s="25"/>
      <c r="K76" s="26"/>
      <c r="L76" s="26"/>
      <c r="M76" s="25"/>
      <c r="N76" s="25"/>
      <c r="O76" s="25"/>
      <c r="P76" s="25"/>
      <c r="Q76" s="25"/>
      <c r="R76" s="25"/>
      <c r="S76" s="25"/>
    </row>
    <row r="77" spans="1:19" ht="15" thickBot="1" x14ac:dyDescent="0.25">
      <c r="A77" s="69" t="s">
        <v>64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</row>
    <row r="78" spans="1:19" ht="14.25" x14ac:dyDescent="0.2">
      <c r="A78" s="71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</row>
    <row r="79" spans="1:19" ht="15" x14ac:dyDescent="0.25">
      <c r="A79" s="73" t="s">
        <v>65</v>
      </c>
      <c r="B79" s="74"/>
      <c r="C79" s="74"/>
      <c r="D79" s="74"/>
      <c r="E79" s="74"/>
      <c r="F79" s="74"/>
      <c r="G79" s="74"/>
      <c r="H79" s="74"/>
      <c r="I79" s="74"/>
      <c r="J79" s="74"/>
      <c r="K79" s="75"/>
      <c r="L79" s="75"/>
      <c r="M79" s="74"/>
      <c r="N79" s="74"/>
      <c r="O79" s="74"/>
      <c r="P79" s="74"/>
      <c r="Q79" s="74"/>
      <c r="R79" s="74"/>
      <c r="S79" s="74"/>
    </row>
    <row r="80" spans="1:19" ht="14.25" x14ac:dyDescent="0.2">
      <c r="A80" s="76" t="s">
        <v>66</v>
      </c>
      <c r="B80" s="77">
        <v>526.52</v>
      </c>
      <c r="C80" s="77">
        <v>407.5</v>
      </c>
      <c r="D80" s="77">
        <v>541.6</v>
      </c>
      <c r="E80" s="77">
        <v>415.25</v>
      </c>
      <c r="F80" s="77">
        <v>729.45</v>
      </c>
      <c r="G80" s="77">
        <v>1121.3599999999999</v>
      </c>
      <c r="H80" s="77">
        <v>400.75</v>
      </c>
      <c r="I80" s="77">
        <v>456.99</v>
      </c>
      <c r="J80" s="77">
        <v>402</v>
      </c>
      <c r="K80" s="78">
        <v>367.9</v>
      </c>
      <c r="L80" s="78">
        <v>432.05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</row>
    <row r="81" spans="1:19" ht="14.25" x14ac:dyDescent="0.2">
      <c r="A81" s="65" t="s">
        <v>58</v>
      </c>
      <c r="B81" s="25">
        <f>B80*0.65</f>
        <v>342.238</v>
      </c>
      <c r="C81" s="25">
        <f>C80*0.65</f>
        <v>264.875</v>
      </c>
      <c r="D81" s="25">
        <v>406.2</v>
      </c>
      <c r="E81" s="25">
        <v>352.96</v>
      </c>
      <c r="F81" s="25">
        <f>F80*0.65</f>
        <v>474.14250000000004</v>
      </c>
      <c r="G81" s="25">
        <v>560.67999999999995</v>
      </c>
      <c r="H81" s="25">
        <f>H80*0.65</f>
        <v>260.48750000000001</v>
      </c>
      <c r="I81" s="25">
        <f>I80*0.65</f>
        <v>297.04349999999999</v>
      </c>
      <c r="J81" s="25">
        <v>341.7</v>
      </c>
      <c r="K81" s="25">
        <f>K80*0.65</f>
        <v>239.13499999999999</v>
      </c>
      <c r="L81" s="25">
        <f>L80*0.65</f>
        <v>280.83250000000004</v>
      </c>
      <c r="M81" s="25">
        <f>M80*0.65</f>
        <v>0</v>
      </c>
      <c r="N81" s="25">
        <f t="shared" ref="N81:S81" si="33">N80*0.65</f>
        <v>0</v>
      </c>
      <c r="O81" s="25">
        <f t="shared" si="33"/>
        <v>0</v>
      </c>
      <c r="P81" s="25">
        <f t="shared" si="33"/>
        <v>0</v>
      </c>
      <c r="Q81" s="25">
        <f t="shared" si="33"/>
        <v>0</v>
      </c>
      <c r="R81" s="25">
        <f t="shared" si="33"/>
        <v>0</v>
      </c>
      <c r="S81" s="25">
        <f t="shared" si="33"/>
        <v>0</v>
      </c>
    </row>
    <row r="82" spans="1:19" ht="14.25" x14ac:dyDescent="0.2">
      <c r="A82" s="65" t="s">
        <v>59</v>
      </c>
      <c r="B82" s="24">
        <f t="shared" ref="B82:S82" si="34">B80*0.12</f>
        <v>63.182399999999994</v>
      </c>
      <c r="C82" s="24">
        <f t="shared" si="34"/>
        <v>48.9</v>
      </c>
      <c r="D82" s="24">
        <f t="shared" si="34"/>
        <v>64.992000000000004</v>
      </c>
      <c r="E82" s="24">
        <f t="shared" si="34"/>
        <v>49.83</v>
      </c>
      <c r="F82" s="24">
        <f t="shared" si="34"/>
        <v>87.534000000000006</v>
      </c>
      <c r="G82" s="24">
        <v>4.5</v>
      </c>
      <c r="H82" s="24">
        <f t="shared" si="34"/>
        <v>48.089999999999996</v>
      </c>
      <c r="I82" s="24">
        <f t="shared" si="34"/>
        <v>54.838799999999999</v>
      </c>
      <c r="J82" s="24">
        <f t="shared" si="34"/>
        <v>48.239999999999995</v>
      </c>
      <c r="K82" s="24">
        <f t="shared" si="34"/>
        <v>44.147999999999996</v>
      </c>
      <c r="L82" s="24">
        <f t="shared" si="34"/>
        <v>51.845999999999997</v>
      </c>
      <c r="M82" s="24">
        <f t="shared" si="34"/>
        <v>0</v>
      </c>
      <c r="N82" s="24">
        <f t="shared" si="34"/>
        <v>0</v>
      </c>
      <c r="O82" s="24">
        <f t="shared" si="34"/>
        <v>0</v>
      </c>
      <c r="P82" s="24">
        <f t="shared" si="34"/>
        <v>0</v>
      </c>
      <c r="Q82" s="24">
        <f t="shared" si="34"/>
        <v>0</v>
      </c>
      <c r="R82" s="24">
        <f t="shared" si="34"/>
        <v>0</v>
      </c>
      <c r="S82" s="24">
        <f t="shared" si="34"/>
        <v>0</v>
      </c>
    </row>
    <row r="83" spans="1:19" ht="15.75" thickBot="1" x14ac:dyDescent="0.3">
      <c r="A83" s="67" t="s">
        <v>31</v>
      </c>
      <c r="B83" s="46">
        <f>SUM(B80:B82)</f>
        <v>931.94040000000007</v>
      </c>
      <c r="C83" s="46">
        <f t="shared" ref="C83:S83" si="35">SUM(C80:C82)</f>
        <v>721.27499999999998</v>
      </c>
      <c r="D83" s="46">
        <f t="shared" si="35"/>
        <v>1012.7919999999999</v>
      </c>
      <c r="E83" s="46">
        <f t="shared" si="35"/>
        <v>818.04000000000008</v>
      </c>
      <c r="F83" s="46">
        <f t="shared" si="35"/>
        <v>1291.1265000000003</v>
      </c>
      <c r="G83" s="46">
        <f t="shared" si="35"/>
        <v>1686.54</v>
      </c>
      <c r="H83" s="46">
        <f t="shared" si="35"/>
        <v>709.32749999999999</v>
      </c>
      <c r="I83" s="46">
        <f t="shared" si="35"/>
        <v>808.8723</v>
      </c>
      <c r="J83" s="46">
        <f t="shared" si="35"/>
        <v>791.94</v>
      </c>
      <c r="K83" s="46">
        <f t="shared" si="35"/>
        <v>651.18299999999999</v>
      </c>
      <c r="L83" s="46">
        <f t="shared" si="35"/>
        <v>764.72850000000005</v>
      </c>
      <c r="M83" s="46">
        <f t="shared" si="35"/>
        <v>0</v>
      </c>
      <c r="N83" s="46">
        <f t="shared" si="35"/>
        <v>0</v>
      </c>
      <c r="O83" s="46">
        <f t="shared" si="35"/>
        <v>0</v>
      </c>
      <c r="P83" s="46">
        <f t="shared" si="35"/>
        <v>0</v>
      </c>
      <c r="Q83" s="46">
        <f t="shared" si="35"/>
        <v>0</v>
      </c>
      <c r="R83" s="46">
        <f t="shared" si="35"/>
        <v>0</v>
      </c>
      <c r="S83" s="46">
        <f t="shared" si="35"/>
        <v>0</v>
      </c>
    </row>
    <row r="84" spans="1:19" ht="14.25" x14ac:dyDescent="0.2">
      <c r="A84" s="79"/>
      <c r="B84" s="55"/>
      <c r="C84" s="55"/>
      <c r="D84" s="55"/>
      <c r="E84" s="55"/>
      <c r="F84" s="55"/>
      <c r="G84" s="55"/>
      <c r="H84" s="55"/>
      <c r="I84" s="55"/>
      <c r="J84" s="55"/>
      <c r="K84" s="80"/>
      <c r="L84" s="80"/>
      <c r="M84" s="55"/>
      <c r="N84" s="55"/>
      <c r="O84" s="55"/>
      <c r="P84" s="55"/>
      <c r="Q84" s="55"/>
      <c r="R84" s="55"/>
      <c r="S84" s="55"/>
    </row>
    <row r="85" spans="1:19" ht="15.75" thickBot="1" x14ac:dyDescent="0.3">
      <c r="A85" s="81" t="s">
        <v>32</v>
      </c>
      <c r="B85" s="55"/>
      <c r="C85" s="55"/>
      <c r="D85" s="55"/>
      <c r="E85" s="55"/>
      <c r="F85" s="55"/>
      <c r="G85" s="55"/>
      <c r="H85" s="55"/>
      <c r="I85" s="55"/>
      <c r="J85" s="55"/>
      <c r="K85" s="80"/>
      <c r="L85" s="80"/>
      <c r="M85" s="55"/>
      <c r="N85" s="55"/>
      <c r="O85" s="55"/>
      <c r="P85" s="55"/>
      <c r="Q85" s="55"/>
      <c r="R85" s="55"/>
      <c r="S85" s="55"/>
    </row>
    <row r="86" spans="1:19" ht="28.5" x14ac:dyDescent="0.2">
      <c r="A86" s="64" t="s">
        <v>67</v>
      </c>
      <c r="B86" s="19">
        <v>3493.64</v>
      </c>
      <c r="C86" s="19">
        <v>3465.3</v>
      </c>
      <c r="D86" s="19">
        <v>3943.07</v>
      </c>
      <c r="E86" s="19">
        <v>3184.25</v>
      </c>
      <c r="F86" s="19">
        <v>4015.28</v>
      </c>
      <c r="G86" s="19">
        <v>6590.02</v>
      </c>
      <c r="H86" s="19">
        <v>3840.74</v>
      </c>
      <c r="I86" s="19">
        <v>3791.11</v>
      </c>
      <c r="J86" s="19">
        <v>4911</v>
      </c>
      <c r="K86" s="20">
        <v>2833.4</v>
      </c>
      <c r="L86" s="20">
        <v>3395.55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</row>
    <row r="87" spans="1:19" ht="14.25" x14ac:dyDescent="0.2">
      <c r="A87" s="65" t="s">
        <v>68</v>
      </c>
      <c r="B87" s="25">
        <f>B86*0.65</f>
        <v>2270.866</v>
      </c>
      <c r="C87" s="25">
        <f>C86*0.65</f>
        <v>2252.4450000000002</v>
      </c>
      <c r="D87" s="25">
        <v>2957.3</v>
      </c>
      <c r="E87" s="25">
        <v>2706.61</v>
      </c>
      <c r="F87" s="25">
        <f>F86*0.65</f>
        <v>2609.9320000000002</v>
      </c>
      <c r="G87" s="25">
        <v>3082.05</v>
      </c>
      <c r="H87" s="25">
        <f>H86*0.65</f>
        <v>2496.4809999999998</v>
      </c>
      <c r="I87" s="25">
        <f>I86*0.65</f>
        <v>2464.2215000000001</v>
      </c>
      <c r="J87" s="25">
        <v>4911</v>
      </c>
      <c r="K87" s="26">
        <f>K86*0.65</f>
        <v>1841.71</v>
      </c>
      <c r="L87" s="26">
        <f>L86*0.65</f>
        <v>2207.1075000000001</v>
      </c>
      <c r="M87" s="25">
        <f>M86*0.65</f>
        <v>0</v>
      </c>
      <c r="N87" s="25">
        <f t="shared" ref="N87:S87" si="36">N86*0.65</f>
        <v>0</v>
      </c>
      <c r="O87" s="25">
        <f t="shared" si="36"/>
        <v>0</v>
      </c>
      <c r="P87" s="25">
        <f t="shared" si="36"/>
        <v>0</v>
      </c>
      <c r="Q87" s="25">
        <f t="shared" si="36"/>
        <v>0</v>
      </c>
      <c r="R87" s="25">
        <f t="shared" si="36"/>
        <v>0</v>
      </c>
      <c r="S87" s="25">
        <f t="shared" si="36"/>
        <v>0</v>
      </c>
    </row>
    <row r="88" spans="1:19" ht="14.25" x14ac:dyDescent="0.2">
      <c r="A88" s="65" t="s">
        <v>69</v>
      </c>
      <c r="B88" s="25">
        <f>B86*0.4</f>
        <v>1397.4560000000001</v>
      </c>
      <c r="C88" s="25">
        <f>C86*0.4</f>
        <v>1386.1200000000001</v>
      </c>
      <c r="D88" s="25">
        <v>1971.53</v>
      </c>
      <c r="E88" s="25">
        <f>E86*0.4</f>
        <v>1273.7</v>
      </c>
      <c r="F88" s="25">
        <f>F86*0.4</f>
        <v>1606.1120000000001</v>
      </c>
      <c r="G88" s="25">
        <v>276.97000000000003</v>
      </c>
      <c r="H88" s="25">
        <f>H86*0.4</f>
        <v>1536.296</v>
      </c>
      <c r="I88" s="25">
        <f>I86*0.4</f>
        <v>1516.4440000000002</v>
      </c>
      <c r="J88" s="25">
        <v>3192.15</v>
      </c>
      <c r="K88" s="25">
        <f>K86*0.4</f>
        <v>1133.3600000000001</v>
      </c>
      <c r="L88" s="26">
        <f>L86*0.4</f>
        <v>1358.2200000000003</v>
      </c>
      <c r="M88" s="25">
        <f>M86*0.4</f>
        <v>0</v>
      </c>
      <c r="N88" s="25">
        <f t="shared" ref="N88:S88" si="37">N86*0.4</f>
        <v>0</v>
      </c>
      <c r="O88" s="25">
        <f t="shared" si="37"/>
        <v>0</v>
      </c>
      <c r="P88" s="25">
        <f t="shared" si="37"/>
        <v>0</v>
      </c>
      <c r="Q88" s="25">
        <f t="shared" si="37"/>
        <v>0</v>
      </c>
      <c r="R88" s="25">
        <f t="shared" si="37"/>
        <v>0</v>
      </c>
      <c r="S88" s="25">
        <f t="shared" si="37"/>
        <v>0</v>
      </c>
    </row>
    <row r="89" spans="1:19" ht="14.25" x14ac:dyDescent="0.2">
      <c r="A89" s="65" t="s">
        <v>59</v>
      </c>
      <c r="B89" s="24">
        <f>B86*0.12</f>
        <v>419.23679999999996</v>
      </c>
      <c r="C89" s="24">
        <f t="shared" ref="C89:S89" si="38">C86*0.12</f>
        <v>415.83600000000001</v>
      </c>
      <c r="D89" s="24">
        <f t="shared" si="38"/>
        <v>473.16840000000002</v>
      </c>
      <c r="E89" s="24">
        <f t="shared" si="38"/>
        <v>382.11</v>
      </c>
      <c r="F89" s="24">
        <f t="shared" si="38"/>
        <v>481.83359999999999</v>
      </c>
      <c r="G89" s="24">
        <v>4.5</v>
      </c>
      <c r="H89" s="24">
        <f t="shared" si="38"/>
        <v>460.88879999999995</v>
      </c>
      <c r="I89" s="24">
        <f t="shared" si="38"/>
        <v>454.9332</v>
      </c>
      <c r="J89" s="24">
        <f t="shared" si="38"/>
        <v>589.31999999999994</v>
      </c>
      <c r="K89" s="24">
        <f t="shared" si="38"/>
        <v>340.00799999999998</v>
      </c>
      <c r="L89" s="24">
        <f t="shared" si="38"/>
        <v>407.46600000000001</v>
      </c>
      <c r="M89" s="24">
        <f t="shared" si="38"/>
        <v>0</v>
      </c>
      <c r="N89" s="24">
        <f t="shared" si="38"/>
        <v>0</v>
      </c>
      <c r="O89" s="24">
        <f t="shared" si="38"/>
        <v>0</v>
      </c>
      <c r="P89" s="24">
        <f t="shared" si="38"/>
        <v>0</v>
      </c>
      <c r="Q89" s="24">
        <f t="shared" si="38"/>
        <v>0</v>
      </c>
      <c r="R89" s="24">
        <f t="shared" si="38"/>
        <v>0</v>
      </c>
      <c r="S89" s="24">
        <f t="shared" si="38"/>
        <v>0</v>
      </c>
    </row>
    <row r="90" spans="1:19" ht="14.25" x14ac:dyDescent="0.2">
      <c r="A90" s="65" t="s">
        <v>70</v>
      </c>
      <c r="B90" s="82">
        <v>812</v>
      </c>
      <c r="C90" s="82">
        <v>1601</v>
      </c>
      <c r="D90" s="82">
        <v>1891.2</v>
      </c>
      <c r="E90" s="82">
        <v>1462.5</v>
      </c>
      <c r="F90" s="82">
        <v>2351.7199999999998</v>
      </c>
      <c r="G90" s="82">
        <v>0</v>
      </c>
      <c r="H90" s="82">
        <v>1503</v>
      </c>
      <c r="I90" s="82">
        <v>4269.8</v>
      </c>
      <c r="J90" s="82">
        <v>0</v>
      </c>
      <c r="K90" s="82">
        <v>1993.9</v>
      </c>
      <c r="L90" s="82">
        <v>1874.4</v>
      </c>
      <c r="M90" s="82">
        <v>0</v>
      </c>
      <c r="N90" s="82">
        <v>0</v>
      </c>
      <c r="O90" s="82">
        <v>0</v>
      </c>
      <c r="P90" s="82">
        <v>0</v>
      </c>
      <c r="Q90" s="82">
        <v>0</v>
      </c>
      <c r="R90" s="82">
        <v>0</v>
      </c>
      <c r="S90" s="82">
        <v>0</v>
      </c>
    </row>
    <row r="91" spans="1:19" ht="14.25" x14ac:dyDescent="0.2">
      <c r="A91" s="65" t="s">
        <v>59</v>
      </c>
      <c r="B91" s="82">
        <f>B90*0.12</f>
        <v>97.44</v>
      </c>
      <c r="C91" s="82">
        <f t="shared" ref="C91:S91" si="39">C90*0.12</f>
        <v>192.12</v>
      </c>
      <c r="D91" s="82">
        <f t="shared" si="39"/>
        <v>226.94399999999999</v>
      </c>
      <c r="E91" s="82">
        <f t="shared" si="39"/>
        <v>175.5</v>
      </c>
      <c r="F91" s="82">
        <f t="shared" si="39"/>
        <v>282.20639999999997</v>
      </c>
      <c r="G91" s="82">
        <v>0</v>
      </c>
      <c r="H91" s="82">
        <f t="shared" si="39"/>
        <v>180.35999999999999</v>
      </c>
      <c r="I91" s="82">
        <f t="shared" si="39"/>
        <v>512.37599999999998</v>
      </c>
      <c r="J91" s="82">
        <f t="shared" si="39"/>
        <v>0</v>
      </c>
      <c r="K91" s="82">
        <f t="shared" si="39"/>
        <v>239.268</v>
      </c>
      <c r="L91" s="82">
        <f t="shared" si="39"/>
        <v>224.928</v>
      </c>
      <c r="M91" s="82">
        <f t="shared" si="39"/>
        <v>0</v>
      </c>
      <c r="N91" s="82">
        <f t="shared" si="39"/>
        <v>0</v>
      </c>
      <c r="O91" s="82">
        <f t="shared" si="39"/>
        <v>0</v>
      </c>
      <c r="P91" s="82">
        <f t="shared" si="39"/>
        <v>0</v>
      </c>
      <c r="Q91" s="82">
        <f t="shared" si="39"/>
        <v>0</v>
      </c>
      <c r="R91" s="82">
        <f t="shared" si="39"/>
        <v>0</v>
      </c>
      <c r="S91" s="82">
        <f t="shared" si="39"/>
        <v>0</v>
      </c>
    </row>
    <row r="92" spans="1:19" ht="14.25" x14ac:dyDescent="0.2">
      <c r="A92" s="65" t="s">
        <v>61</v>
      </c>
      <c r="B92" s="82">
        <v>515.9</v>
      </c>
      <c r="C92" s="82">
        <v>320.25</v>
      </c>
      <c r="D92" s="82">
        <v>352</v>
      </c>
      <c r="E92" s="82">
        <v>442.5</v>
      </c>
      <c r="F92" s="82">
        <v>728.71</v>
      </c>
      <c r="G92" s="82">
        <v>0</v>
      </c>
      <c r="H92" s="82">
        <v>331.25</v>
      </c>
      <c r="I92" s="82">
        <v>174.65</v>
      </c>
      <c r="J92" s="82">
        <v>352.8</v>
      </c>
      <c r="K92" s="82">
        <v>221.65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0</v>
      </c>
      <c r="R92" s="82">
        <v>0</v>
      </c>
      <c r="S92" s="82">
        <v>0</v>
      </c>
    </row>
    <row r="93" spans="1:19" ht="14.25" x14ac:dyDescent="0.2">
      <c r="A93" s="65" t="s">
        <v>59</v>
      </c>
      <c r="B93" s="82">
        <f>B92*0.12</f>
        <v>61.907999999999994</v>
      </c>
      <c r="C93" s="82">
        <f t="shared" ref="C93:S93" si="40">C92*0.12</f>
        <v>38.43</v>
      </c>
      <c r="D93" s="82">
        <f t="shared" si="40"/>
        <v>42.239999999999995</v>
      </c>
      <c r="E93" s="82">
        <f t="shared" si="40"/>
        <v>53.1</v>
      </c>
      <c r="F93" s="82">
        <f t="shared" si="40"/>
        <v>87.4452</v>
      </c>
      <c r="G93" s="82">
        <f t="shared" si="40"/>
        <v>0</v>
      </c>
      <c r="H93" s="82">
        <f t="shared" si="40"/>
        <v>39.75</v>
      </c>
      <c r="I93" s="82">
        <f t="shared" si="40"/>
        <v>20.957999999999998</v>
      </c>
      <c r="J93" s="82">
        <f t="shared" si="40"/>
        <v>42.335999999999999</v>
      </c>
      <c r="K93" s="82">
        <f t="shared" si="40"/>
        <v>26.597999999999999</v>
      </c>
      <c r="L93" s="82">
        <f t="shared" si="40"/>
        <v>0</v>
      </c>
      <c r="M93" s="82">
        <f t="shared" si="40"/>
        <v>0</v>
      </c>
      <c r="N93" s="82">
        <f t="shared" si="40"/>
        <v>0</v>
      </c>
      <c r="O93" s="82">
        <f t="shared" si="40"/>
        <v>0</v>
      </c>
      <c r="P93" s="82">
        <f t="shared" si="40"/>
        <v>0</v>
      </c>
      <c r="Q93" s="82">
        <f t="shared" si="40"/>
        <v>0</v>
      </c>
      <c r="R93" s="82">
        <f t="shared" si="40"/>
        <v>0</v>
      </c>
      <c r="S93" s="82">
        <f t="shared" si="40"/>
        <v>0</v>
      </c>
    </row>
    <row r="94" spans="1:19" ht="14.25" x14ac:dyDescent="0.2">
      <c r="A94" s="65" t="s">
        <v>62</v>
      </c>
      <c r="B94" s="82">
        <v>2004.31</v>
      </c>
      <c r="C94" s="82">
        <v>1377.5</v>
      </c>
      <c r="D94" s="82">
        <v>0</v>
      </c>
      <c r="E94" s="82">
        <v>0</v>
      </c>
      <c r="F94" s="82">
        <v>1749</v>
      </c>
      <c r="G94" s="82">
        <v>0</v>
      </c>
      <c r="H94" s="82">
        <v>2020</v>
      </c>
      <c r="I94" s="82">
        <v>0</v>
      </c>
      <c r="J94" s="82">
        <v>0</v>
      </c>
      <c r="K94" s="82">
        <v>0</v>
      </c>
      <c r="L94" s="82">
        <v>0</v>
      </c>
      <c r="M94" s="82"/>
      <c r="N94" s="82"/>
      <c r="O94" s="82"/>
      <c r="P94" s="82"/>
      <c r="Q94" s="82"/>
      <c r="R94" s="82"/>
      <c r="S94" s="82"/>
    </row>
    <row r="95" spans="1:19" ht="14.25" x14ac:dyDescent="0.2">
      <c r="A95" s="65" t="s">
        <v>59</v>
      </c>
      <c r="B95" s="82">
        <f>B94*0.12</f>
        <v>240.51719999999997</v>
      </c>
      <c r="C95" s="82">
        <f t="shared" ref="C95:S95" si="41">C94*0.12</f>
        <v>165.29999999999998</v>
      </c>
      <c r="D95" s="82">
        <f t="shared" si="41"/>
        <v>0</v>
      </c>
      <c r="E95" s="82">
        <f t="shared" si="41"/>
        <v>0</v>
      </c>
      <c r="F95" s="82">
        <f t="shared" si="41"/>
        <v>209.88</v>
      </c>
      <c r="G95" s="82">
        <f t="shared" si="41"/>
        <v>0</v>
      </c>
      <c r="H95" s="82">
        <f t="shared" si="41"/>
        <v>242.39999999999998</v>
      </c>
      <c r="I95" s="82">
        <f t="shared" si="41"/>
        <v>0</v>
      </c>
      <c r="J95" s="82">
        <f t="shared" si="41"/>
        <v>0</v>
      </c>
      <c r="K95" s="82">
        <f t="shared" si="41"/>
        <v>0</v>
      </c>
      <c r="L95" s="82">
        <f t="shared" si="41"/>
        <v>0</v>
      </c>
      <c r="M95" s="82">
        <f t="shared" si="41"/>
        <v>0</v>
      </c>
      <c r="N95" s="82">
        <f t="shared" si="41"/>
        <v>0</v>
      </c>
      <c r="O95" s="82">
        <f t="shared" si="41"/>
        <v>0</v>
      </c>
      <c r="P95" s="82">
        <f t="shared" si="41"/>
        <v>0</v>
      </c>
      <c r="Q95" s="82">
        <f t="shared" si="41"/>
        <v>0</v>
      </c>
      <c r="R95" s="82">
        <f t="shared" si="41"/>
        <v>0</v>
      </c>
      <c r="S95" s="82">
        <f t="shared" si="41"/>
        <v>0</v>
      </c>
    </row>
    <row r="96" spans="1:19" ht="15.75" thickBot="1" x14ac:dyDescent="0.3">
      <c r="A96" s="67" t="s">
        <v>31</v>
      </c>
      <c r="B96" s="46">
        <f>SUM(B86:B95)</f>
        <v>11313.273999999998</v>
      </c>
      <c r="C96" s="46">
        <f t="shared" ref="C96:S96" si="42">SUM(C86:C95)</f>
        <v>11214.301000000001</v>
      </c>
      <c r="D96" s="46">
        <f t="shared" si="42"/>
        <v>11857.452400000002</v>
      </c>
      <c r="E96" s="46">
        <f t="shared" si="42"/>
        <v>9680.27</v>
      </c>
      <c r="F96" s="46">
        <f t="shared" si="42"/>
        <v>14122.119199999997</v>
      </c>
      <c r="G96" s="46">
        <f t="shared" si="42"/>
        <v>9953.5399999999991</v>
      </c>
      <c r="H96" s="46">
        <f t="shared" si="42"/>
        <v>12651.165800000001</v>
      </c>
      <c r="I96" s="46">
        <f t="shared" si="42"/>
        <v>13204.492700000003</v>
      </c>
      <c r="J96" s="46">
        <f t="shared" si="42"/>
        <v>13998.605999999998</v>
      </c>
      <c r="K96" s="46">
        <f t="shared" si="42"/>
        <v>8629.8940000000002</v>
      </c>
      <c r="L96" s="46">
        <f t="shared" si="42"/>
        <v>9467.6715000000004</v>
      </c>
      <c r="M96" s="46">
        <f t="shared" si="42"/>
        <v>0</v>
      </c>
      <c r="N96" s="46">
        <f t="shared" si="42"/>
        <v>0</v>
      </c>
      <c r="O96" s="46">
        <f t="shared" si="42"/>
        <v>0</v>
      </c>
      <c r="P96" s="46">
        <f t="shared" si="42"/>
        <v>0</v>
      </c>
      <c r="Q96" s="46">
        <f t="shared" si="42"/>
        <v>0</v>
      </c>
      <c r="R96" s="46">
        <f t="shared" si="42"/>
        <v>0</v>
      </c>
      <c r="S96" s="46">
        <f t="shared" si="42"/>
        <v>0</v>
      </c>
    </row>
    <row r="97" spans="1:19" ht="14.25" x14ac:dyDescent="0.2">
      <c r="A97" s="79"/>
      <c r="B97" s="55"/>
      <c r="C97" s="55"/>
      <c r="D97" s="55"/>
      <c r="E97" s="55"/>
      <c r="F97" s="55"/>
      <c r="G97" s="55"/>
      <c r="H97" s="55"/>
      <c r="I97" s="55"/>
      <c r="J97" s="55"/>
      <c r="K97" s="80"/>
      <c r="L97" s="80"/>
      <c r="M97" s="55"/>
      <c r="N97" s="55"/>
      <c r="O97" s="55"/>
      <c r="P97" s="55"/>
      <c r="Q97" s="55"/>
      <c r="R97" s="55"/>
      <c r="S97" s="55"/>
    </row>
    <row r="98" spans="1:19" ht="15.75" thickBot="1" x14ac:dyDescent="0.3">
      <c r="A98" s="81" t="s">
        <v>37</v>
      </c>
      <c r="B98" s="55"/>
      <c r="C98" s="55"/>
      <c r="D98" s="55"/>
      <c r="E98" s="55"/>
      <c r="F98" s="55"/>
      <c r="G98" s="55"/>
      <c r="H98" s="55"/>
      <c r="I98" s="55"/>
      <c r="J98" s="55"/>
      <c r="K98" s="80"/>
      <c r="L98" s="80"/>
      <c r="M98" s="55"/>
      <c r="N98" s="55"/>
      <c r="O98" s="55"/>
      <c r="P98" s="55"/>
      <c r="Q98" s="55"/>
      <c r="R98" s="55"/>
      <c r="S98" s="55"/>
    </row>
    <row r="99" spans="1:19" ht="29.25" thickBot="1" x14ac:dyDescent="0.25">
      <c r="A99" s="64" t="s">
        <v>71</v>
      </c>
      <c r="B99" s="19">
        <v>13957.2</v>
      </c>
      <c r="C99" s="19">
        <v>14256.7</v>
      </c>
      <c r="D99" s="19">
        <v>15940.94</v>
      </c>
      <c r="E99" s="19">
        <v>12746.25</v>
      </c>
      <c r="F99" s="19">
        <v>16281.96</v>
      </c>
      <c r="G99" s="19">
        <v>19014.22</v>
      </c>
      <c r="H99" s="19">
        <v>15451.75</v>
      </c>
      <c r="I99" s="19">
        <v>15374.79</v>
      </c>
      <c r="J99" s="19">
        <v>26311.5</v>
      </c>
      <c r="K99" s="20">
        <v>11762.4</v>
      </c>
      <c r="L99" s="20">
        <v>13859.11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</row>
    <row r="100" spans="1:19" ht="15" thickBot="1" x14ac:dyDescent="0.25">
      <c r="A100" s="65" t="s">
        <v>68</v>
      </c>
      <c r="B100" s="25">
        <f>B99*0.65</f>
        <v>9072.18</v>
      </c>
      <c r="C100" s="25">
        <f>C99*0.65</f>
        <v>9266.8550000000014</v>
      </c>
      <c r="D100" s="25">
        <v>11955.7</v>
      </c>
      <c r="E100" s="25">
        <v>10834.31</v>
      </c>
      <c r="F100" s="25">
        <f>F99*0.65</f>
        <v>10583.273999999999</v>
      </c>
      <c r="G100" s="19">
        <v>8883.41</v>
      </c>
      <c r="H100" s="25">
        <f t="shared" ref="H100:S100" si="43">H99*0.65</f>
        <v>10043.637500000001</v>
      </c>
      <c r="I100" s="25">
        <f t="shared" si="43"/>
        <v>9993.6135000000013</v>
      </c>
      <c r="J100" s="25">
        <v>26311.5</v>
      </c>
      <c r="K100" s="25">
        <f t="shared" si="43"/>
        <v>7645.56</v>
      </c>
      <c r="L100" s="25">
        <f t="shared" si="43"/>
        <v>9008.4215000000004</v>
      </c>
      <c r="M100" s="25">
        <f t="shared" si="43"/>
        <v>0</v>
      </c>
      <c r="N100" s="25">
        <f t="shared" si="43"/>
        <v>0</v>
      </c>
      <c r="O100" s="25">
        <f t="shared" si="43"/>
        <v>0</v>
      </c>
      <c r="P100" s="25">
        <f t="shared" si="43"/>
        <v>0</v>
      </c>
      <c r="Q100" s="25">
        <f t="shared" si="43"/>
        <v>0</v>
      </c>
      <c r="R100" s="25">
        <f t="shared" si="43"/>
        <v>0</v>
      </c>
      <c r="S100" s="25">
        <f t="shared" si="43"/>
        <v>0</v>
      </c>
    </row>
    <row r="101" spans="1:19" ht="14.25" x14ac:dyDescent="0.2">
      <c r="A101" s="65" t="s">
        <v>69</v>
      </c>
      <c r="B101" s="25">
        <f>B99*0.4</f>
        <v>5582.880000000001</v>
      </c>
      <c r="C101" s="25">
        <f>C99*0.4</f>
        <v>5702.68</v>
      </c>
      <c r="D101" s="25">
        <v>7970.47</v>
      </c>
      <c r="E101" s="25">
        <f>E99*0.4</f>
        <v>5098.5</v>
      </c>
      <c r="F101" s="25">
        <f>F99*0.4</f>
        <v>6512.7839999999997</v>
      </c>
      <c r="G101" s="19">
        <v>810.8</v>
      </c>
      <c r="H101" s="25">
        <f t="shared" ref="H101:S101" si="44">H99*0.4</f>
        <v>6180.7000000000007</v>
      </c>
      <c r="I101" s="25">
        <f t="shared" si="44"/>
        <v>6149.9160000000011</v>
      </c>
      <c r="J101" s="25">
        <v>17102.38</v>
      </c>
      <c r="K101" s="25">
        <f t="shared" si="44"/>
        <v>4704.96</v>
      </c>
      <c r="L101" s="25">
        <f t="shared" si="44"/>
        <v>5543.6440000000002</v>
      </c>
      <c r="M101" s="25">
        <f t="shared" si="44"/>
        <v>0</v>
      </c>
      <c r="N101" s="25">
        <f t="shared" si="44"/>
        <v>0</v>
      </c>
      <c r="O101" s="25">
        <f t="shared" si="44"/>
        <v>0</v>
      </c>
      <c r="P101" s="25">
        <f t="shared" si="44"/>
        <v>0</v>
      </c>
      <c r="Q101" s="25">
        <f t="shared" si="44"/>
        <v>0</v>
      </c>
      <c r="R101" s="25">
        <f t="shared" si="44"/>
        <v>0</v>
      </c>
      <c r="S101" s="25">
        <f t="shared" si="44"/>
        <v>0</v>
      </c>
    </row>
    <row r="102" spans="1:19" ht="14.25" x14ac:dyDescent="0.2">
      <c r="A102" s="65" t="s">
        <v>59</v>
      </c>
      <c r="B102" s="24">
        <f>B99*0.12</f>
        <v>1674.864</v>
      </c>
      <c r="C102" s="24">
        <f t="shared" ref="C102:S102" si="45">C99*0.12</f>
        <v>1710.8040000000001</v>
      </c>
      <c r="D102" s="24">
        <f t="shared" si="45"/>
        <v>1912.9128000000001</v>
      </c>
      <c r="E102" s="24">
        <f t="shared" si="45"/>
        <v>1529.55</v>
      </c>
      <c r="F102" s="24">
        <f t="shared" si="45"/>
        <v>1953.8351999999998</v>
      </c>
      <c r="G102" s="24">
        <v>0</v>
      </c>
      <c r="H102" s="24">
        <f t="shared" si="45"/>
        <v>1854.21</v>
      </c>
      <c r="I102" s="24">
        <f t="shared" si="45"/>
        <v>1844.9748</v>
      </c>
      <c r="J102" s="24">
        <f t="shared" si="45"/>
        <v>3157.38</v>
      </c>
      <c r="K102" s="24">
        <f t="shared" si="45"/>
        <v>1411.4879999999998</v>
      </c>
      <c r="L102" s="24">
        <f t="shared" si="45"/>
        <v>1663.0932</v>
      </c>
      <c r="M102" s="24">
        <f t="shared" si="45"/>
        <v>0</v>
      </c>
      <c r="N102" s="24">
        <f t="shared" si="45"/>
        <v>0</v>
      </c>
      <c r="O102" s="24">
        <f t="shared" si="45"/>
        <v>0</v>
      </c>
      <c r="P102" s="24">
        <f t="shared" si="45"/>
        <v>0</v>
      </c>
      <c r="Q102" s="24">
        <f t="shared" si="45"/>
        <v>0</v>
      </c>
      <c r="R102" s="24">
        <f t="shared" si="45"/>
        <v>0</v>
      </c>
      <c r="S102" s="24">
        <f t="shared" si="45"/>
        <v>0</v>
      </c>
    </row>
    <row r="103" spans="1:19" ht="14.25" x14ac:dyDescent="0.2">
      <c r="A103" s="65" t="s">
        <v>60</v>
      </c>
      <c r="B103" s="82">
        <v>812</v>
      </c>
      <c r="C103" s="82">
        <v>533.5</v>
      </c>
      <c r="D103" s="82">
        <v>565.20000000000005</v>
      </c>
      <c r="E103" s="82">
        <v>517.5</v>
      </c>
      <c r="F103" s="82">
        <v>2499.5</v>
      </c>
      <c r="G103" s="82">
        <v>0</v>
      </c>
      <c r="H103" s="82">
        <v>615.25</v>
      </c>
      <c r="I103" s="82">
        <v>587.9</v>
      </c>
      <c r="J103" s="82">
        <v>0</v>
      </c>
      <c r="K103" s="82">
        <v>569.54999999999995</v>
      </c>
      <c r="L103" s="82">
        <v>600.6</v>
      </c>
      <c r="M103" s="82">
        <v>0</v>
      </c>
      <c r="N103" s="82">
        <v>0</v>
      </c>
      <c r="O103" s="82">
        <v>0</v>
      </c>
      <c r="P103" s="82">
        <v>0</v>
      </c>
      <c r="Q103" s="82">
        <v>0</v>
      </c>
      <c r="R103" s="82">
        <v>0</v>
      </c>
      <c r="S103" s="82">
        <v>0</v>
      </c>
    </row>
    <row r="104" spans="1:19" ht="14.25" x14ac:dyDescent="0.2">
      <c r="A104" s="65" t="s">
        <v>59</v>
      </c>
      <c r="B104" s="82">
        <f>B103*0.12</f>
        <v>97.44</v>
      </c>
      <c r="C104" s="82">
        <f t="shared" ref="C104:S104" si="46">C103*0.12</f>
        <v>64.02</v>
      </c>
      <c r="D104" s="82">
        <f t="shared" si="46"/>
        <v>67.823999999999998</v>
      </c>
      <c r="E104" s="82">
        <f t="shared" si="46"/>
        <v>62.099999999999994</v>
      </c>
      <c r="F104" s="82">
        <f t="shared" si="46"/>
        <v>299.94</v>
      </c>
      <c r="G104" s="82">
        <f t="shared" si="46"/>
        <v>0</v>
      </c>
      <c r="H104" s="82">
        <f t="shared" si="46"/>
        <v>73.83</v>
      </c>
      <c r="I104" s="82">
        <f t="shared" si="46"/>
        <v>70.547999999999988</v>
      </c>
      <c r="J104" s="82">
        <f t="shared" si="46"/>
        <v>0</v>
      </c>
      <c r="K104" s="82">
        <f t="shared" si="46"/>
        <v>68.345999999999989</v>
      </c>
      <c r="L104" s="82">
        <f t="shared" si="46"/>
        <v>72.072000000000003</v>
      </c>
      <c r="M104" s="82">
        <f t="shared" si="46"/>
        <v>0</v>
      </c>
      <c r="N104" s="82">
        <f t="shared" si="46"/>
        <v>0</v>
      </c>
      <c r="O104" s="82">
        <f t="shared" si="46"/>
        <v>0</v>
      </c>
      <c r="P104" s="82">
        <f t="shared" si="46"/>
        <v>0</v>
      </c>
      <c r="Q104" s="82">
        <f t="shared" si="46"/>
        <v>0</v>
      </c>
      <c r="R104" s="82">
        <f t="shared" si="46"/>
        <v>0</v>
      </c>
      <c r="S104" s="82">
        <f t="shared" si="46"/>
        <v>0</v>
      </c>
    </row>
    <row r="105" spans="1:19" ht="14.25" x14ac:dyDescent="0.2">
      <c r="A105" s="65" t="s">
        <v>61</v>
      </c>
      <c r="B105" s="82">
        <v>1225.9000000000001</v>
      </c>
      <c r="C105" s="82">
        <v>695.25</v>
      </c>
      <c r="D105" s="82">
        <v>675.48</v>
      </c>
      <c r="E105" s="82">
        <v>842.5</v>
      </c>
      <c r="F105" s="82">
        <v>1986.21</v>
      </c>
      <c r="G105" s="82">
        <v>0</v>
      </c>
      <c r="H105" s="82">
        <v>668.75</v>
      </c>
      <c r="I105" s="82">
        <v>346.65</v>
      </c>
      <c r="J105" s="82">
        <v>735</v>
      </c>
      <c r="K105" s="82">
        <v>465.4</v>
      </c>
      <c r="L105" s="82">
        <v>785.14</v>
      </c>
      <c r="M105" s="82">
        <v>0</v>
      </c>
      <c r="N105" s="82">
        <v>0</v>
      </c>
      <c r="O105" s="82">
        <v>0</v>
      </c>
      <c r="P105" s="82">
        <v>0</v>
      </c>
      <c r="Q105" s="82">
        <v>0</v>
      </c>
      <c r="R105" s="82">
        <v>0</v>
      </c>
      <c r="S105" s="82">
        <v>0</v>
      </c>
    </row>
    <row r="106" spans="1:19" ht="14.25" x14ac:dyDescent="0.2">
      <c r="A106" s="65" t="s">
        <v>59</v>
      </c>
      <c r="B106" s="82">
        <f>B105*0.12</f>
        <v>147.108</v>
      </c>
      <c r="C106" s="82">
        <f t="shared" ref="C106:S106" si="47">C105*0.12</f>
        <v>83.429999999999993</v>
      </c>
      <c r="D106" s="82">
        <f t="shared" si="47"/>
        <v>81.057599999999994</v>
      </c>
      <c r="E106" s="82">
        <f t="shared" si="47"/>
        <v>101.1</v>
      </c>
      <c r="F106" s="82">
        <f t="shared" si="47"/>
        <v>238.34520000000001</v>
      </c>
      <c r="G106" s="82">
        <f t="shared" si="47"/>
        <v>0</v>
      </c>
      <c r="H106" s="82">
        <f t="shared" si="47"/>
        <v>80.25</v>
      </c>
      <c r="I106" s="82">
        <f t="shared" si="47"/>
        <v>41.597999999999999</v>
      </c>
      <c r="J106" s="82">
        <f t="shared" si="47"/>
        <v>88.2</v>
      </c>
      <c r="K106" s="82">
        <f t="shared" si="47"/>
        <v>55.847999999999992</v>
      </c>
      <c r="L106" s="82">
        <f t="shared" si="47"/>
        <v>94.216799999999992</v>
      </c>
      <c r="M106" s="82">
        <f t="shared" si="47"/>
        <v>0</v>
      </c>
      <c r="N106" s="82">
        <f t="shared" si="47"/>
        <v>0</v>
      </c>
      <c r="O106" s="82">
        <f t="shared" si="47"/>
        <v>0</v>
      </c>
      <c r="P106" s="82">
        <f t="shared" si="47"/>
        <v>0</v>
      </c>
      <c r="Q106" s="82">
        <f t="shared" si="47"/>
        <v>0</v>
      </c>
      <c r="R106" s="82">
        <f t="shared" si="47"/>
        <v>0</v>
      </c>
      <c r="S106" s="82">
        <f t="shared" si="47"/>
        <v>0</v>
      </c>
    </row>
    <row r="107" spans="1:19" ht="14.25" x14ac:dyDescent="0.2">
      <c r="A107" s="65" t="s">
        <v>62</v>
      </c>
      <c r="B107" s="82">
        <v>1660</v>
      </c>
      <c r="C107" s="82">
        <v>836.75</v>
      </c>
      <c r="D107" s="82">
        <v>0</v>
      </c>
      <c r="E107" s="82">
        <v>0</v>
      </c>
      <c r="F107" s="82">
        <v>1188.54</v>
      </c>
      <c r="G107" s="82">
        <v>0</v>
      </c>
      <c r="H107" s="82">
        <v>1493</v>
      </c>
      <c r="I107" s="82">
        <v>0</v>
      </c>
      <c r="J107" s="82">
        <v>0</v>
      </c>
      <c r="K107" s="82">
        <v>0</v>
      </c>
      <c r="L107" s="82">
        <v>819</v>
      </c>
      <c r="M107" s="82"/>
      <c r="N107" s="82"/>
      <c r="O107" s="82"/>
      <c r="P107" s="82"/>
      <c r="Q107" s="82"/>
      <c r="R107" s="82"/>
      <c r="S107" s="82"/>
    </row>
    <row r="108" spans="1:19" ht="14.25" x14ac:dyDescent="0.2">
      <c r="A108" s="65" t="s">
        <v>59</v>
      </c>
      <c r="B108" s="82">
        <f>B107*0.12</f>
        <v>199.2</v>
      </c>
      <c r="C108" s="82">
        <f t="shared" ref="C108:S108" si="48">C107*0.12</f>
        <v>100.41</v>
      </c>
      <c r="D108" s="82">
        <f t="shared" si="48"/>
        <v>0</v>
      </c>
      <c r="E108" s="82">
        <f t="shared" si="48"/>
        <v>0</v>
      </c>
      <c r="F108" s="82">
        <f t="shared" si="48"/>
        <v>142.62479999999999</v>
      </c>
      <c r="G108" s="82">
        <f t="shared" si="48"/>
        <v>0</v>
      </c>
      <c r="H108" s="82">
        <f t="shared" si="48"/>
        <v>179.16</v>
      </c>
      <c r="I108" s="82">
        <f t="shared" si="48"/>
        <v>0</v>
      </c>
      <c r="J108" s="82">
        <f t="shared" si="48"/>
        <v>0</v>
      </c>
      <c r="K108" s="82">
        <f t="shared" si="48"/>
        <v>0</v>
      </c>
      <c r="L108" s="82">
        <f t="shared" si="48"/>
        <v>98.28</v>
      </c>
      <c r="M108" s="82">
        <f t="shared" si="48"/>
        <v>0</v>
      </c>
      <c r="N108" s="82">
        <f t="shared" si="48"/>
        <v>0</v>
      </c>
      <c r="O108" s="82">
        <f t="shared" si="48"/>
        <v>0</v>
      </c>
      <c r="P108" s="82">
        <f t="shared" si="48"/>
        <v>0</v>
      </c>
      <c r="Q108" s="82">
        <f t="shared" si="48"/>
        <v>0</v>
      </c>
      <c r="R108" s="82">
        <f t="shared" si="48"/>
        <v>0</v>
      </c>
      <c r="S108" s="82">
        <f t="shared" si="48"/>
        <v>0</v>
      </c>
    </row>
    <row r="109" spans="1:19" ht="15.75" thickBot="1" x14ac:dyDescent="0.3">
      <c r="A109" s="67" t="s">
        <v>31</v>
      </c>
      <c r="B109" s="46">
        <f>SUM(B99:B108)</f>
        <v>34428.771999999997</v>
      </c>
      <c r="C109" s="46">
        <f>SUM(C99:C108)</f>
        <v>33250.399000000005</v>
      </c>
      <c r="D109" s="46">
        <f t="shared" ref="D109:S109" si="49">SUM(D99:D108)</f>
        <v>39169.5844</v>
      </c>
      <c r="E109" s="46">
        <f t="shared" si="49"/>
        <v>31731.809999999994</v>
      </c>
      <c r="F109" s="46">
        <f t="shared" si="49"/>
        <v>41687.013200000001</v>
      </c>
      <c r="G109" s="46">
        <f t="shared" si="49"/>
        <v>28708.43</v>
      </c>
      <c r="H109" s="46">
        <f t="shared" si="49"/>
        <v>36640.537500000006</v>
      </c>
      <c r="I109" s="46">
        <f t="shared" si="49"/>
        <v>34409.990300000005</v>
      </c>
      <c r="J109" s="46">
        <f t="shared" si="49"/>
        <v>73705.960000000006</v>
      </c>
      <c r="K109" s="46">
        <f t="shared" si="49"/>
        <v>26683.552000000003</v>
      </c>
      <c r="L109" s="46">
        <f t="shared" si="49"/>
        <v>32543.577499999996</v>
      </c>
      <c r="M109" s="46">
        <f t="shared" si="49"/>
        <v>0</v>
      </c>
      <c r="N109" s="46">
        <f t="shared" si="49"/>
        <v>0</v>
      </c>
      <c r="O109" s="46">
        <f t="shared" si="49"/>
        <v>0</v>
      </c>
      <c r="P109" s="46">
        <f t="shared" si="49"/>
        <v>0</v>
      </c>
      <c r="Q109" s="46">
        <f t="shared" si="49"/>
        <v>0</v>
      </c>
      <c r="R109" s="46">
        <f t="shared" si="49"/>
        <v>0</v>
      </c>
      <c r="S109" s="46">
        <f t="shared" si="49"/>
        <v>0</v>
      </c>
    </row>
    <row r="110" spans="1:19" ht="14.25" x14ac:dyDescent="0.2">
      <c r="A110" s="79"/>
      <c r="B110" s="83"/>
      <c r="C110" s="55"/>
      <c r="D110" s="55"/>
      <c r="E110" s="55"/>
      <c r="F110" s="55"/>
      <c r="G110" s="55"/>
      <c r="H110" s="55"/>
      <c r="I110" s="55"/>
      <c r="J110" s="55"/>
      <c r="K110" s="80"/>
      <c r="L110" s="80"/>
      <c r="M110" s="55"/>
      <c r="N110" s="55"/>
      <c r="O110" s="55"/>
      <c r="P110" s="55"/>
      <c r="Q110" s="55"/>
      <c r="R110" s="55"/>
      <c r="S110" s="55"/>
    </row>
    <row r="111" spans="1:19" ht="15.75" thickBot="1" x14ac:dyDescent="0.3">
      <c r="A111" s="81" t="s">
        <v>72</v>
      </c>
      <c r="B111" s="83"/>
      <c r="C111" s="55"/>
      <c r="D111" s="55"/>
      <c r="E111" s="55"/>
      <c r="F111" s="55"/>
      <c r="G111" s="55"/>
      <c r="H111" s="55"/>
      <c r="I111" s="55"/>
      <c r="J111" s="55"/>
      <c r="K111" s="80"/>
      <c r="L111" s="80"/>
      <c r="M111" s="55"/>
      <c r="N111" s="55"/>
      <c r="O111" s="55"/>
      <c r="P111" s="55"/>
      <c r="Q111" s="55"/>
      <c r="R111" s="55"/>
      <c r="S111" s="55"/>
    </row>
    <row r="112" spans="1:19" ht="15" thickBot="1" x14ac:dyDescent="0.25">
      <c r="A112" s="64" t="s">
        <v>73</v>
      </c>
      <c r="B112" s="19">
        <v>642.77</v>
      </c>
      <c r="C112" s="19">
        <v>526.25</v>
      </c>
      <c r="D112" s="19">
        <v>675.48</v>
      </c>
      <c r="E112" s="19">
        <v>560.25</v>
      </c>
      <c r="F112" s="19">
        <v>917.7</v>
      </c>
      <c r="G112" s="19">
        <v>1144.6500000000001</v>
      </c>
      <c r="H112" s="19">
        <v>668.75</v>
      </c>
      <c r="I112" s="19">
        <v>636.75</v>
      </c>
      <c r="J112" s="19">
        <v>735</v>
      </c>
      <c r="K112" s="20">
        <v>465.4</v>
      </c>
      <c r="L112" s="20">
        <v>546.5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</row>
    <row r="113" spans="1:19" ht="15" thickBot="1" x14ac:dyDescent="0.25">
      <c r="A113" s="65" t="s">
        <v>68</v>
      </c>
      <c r="B113" s="25">
        <f>B112*0.65</f>
        <v>417.8005</v>
      </c>
      <c r="C113" s="25">
        <f>C112*0.65</f>
        <v>342.0625</v>
      </c>
      <c r="D113" s="25">
        <v>506.61</v>
      </c>
      <c r="E113" s="25">
        <v>476.21</v>
      </c>
      <c r="F113" s="25">
        <f>F112*0.65</f>
        <v>596.505</v>
      </c>
      <c r="G113" s="19">
        <v>534.66</v>
      </c>
      <c r="H113" s="25">
        <f>H112*0.65</f>
        <v>434.6875</v>
      </c>
      <c r="I113" s="25">
        <f>I112*0.65</f>
        <v>413.88749999999999</v>
      </c>
      <c r="J113" s="25">
        <v>735</v>
      </c>
      <c r="K113" s="26">
        <f>K112*0.65</f>
        <v>302.51</v>
      </c>
      <c r="L113" s="26">
        <f>L112*0.65</f>
        <v>355.22500000000002</v>
      </c>
      <c r="M113" s="25">
        <f>M112*0.65</f>
        <v>0</v>
      </c>
      <c r="N113" s="25">
        <f t="shared" ref="N113:S113" si="50">N112*0.65</f>
        <v>0</v>
      </c>
      <c r="O113" s="25">
        <f t="shared" si="50"/>
        <v>0</v>
      </c>
      <c r="P113" s="25">
        <f t="shared" si="50"/>
        <v>0</v>
      </c>
      <c r="Q113" s="25">
        <f t="shared" si="50"/>
        <v>0</v>
      </c>
      <c r="R113" s="25">
        <f t="shared" si="50"/>
        <v>0</v>
      </c>
      <c r="S113" s="25">
        <f t="shared" si="50"/>
        <v>0</v>
      </c>
    </row>
    <row r="114" spans="1:19" ht="14.25" x14ac:dyDescent="0.2">
      <c r="A114" s="65" t="s">
        <v>69</v>
      </c>
      <c r="B114" s="25">
        <f>B112*0.4</f>
        <v>257.108</v>
      </c>
      <c r="C114" s="25">
        <f>C112*0.4</f>
        <v>210.5</v>
      </c>
      <c r="D114" s="25">
        <v>337.74</v>
      </c>
      <c r="E114" s="25">
        <f>E112*0.4</f>
        <v>224.10000000000002</v>
      </c>
      <c r="F114" s="25">
        <f>F112*0.4</f>
        <v>367.08000000000004</v>
      </c>
      <c r="G114" s="19">
        <v>48.96</v>
      </c>
      <c r="H114" s="25">
        <f>H112*0.4</f>
        <v>267.5</v>
      </c>
      <c r="I114" s="25">
        <v>245.7</v>
      </c>
      <c r="J114" s="25">
        <v>477.75</v>
      </c>
      <c r="K114" s="26">
        <f>K112*0.4</f>
        <v>186.16</v>
      </c>
      <c r="L114" s="26">
        <f>L112*0.4</f>
        <v>218.60000000000002</v>
      </c>
      <c r="M114" s="25">
        <f>M112*0.4</f>
        <v>0</v>
      </c>
      <c r="N114" s="25">
        <f t="shared" ref="N114:S114" si="51">N112*0.4</f>
        <v>0</v>
      </c>
      <c r="O114" s="25">
        <f t="shared" si="51"/>
        <v>0</v>
      </c>
      <c r="P114" s="25">
        <f t="shared" si="51"/>
        <v>0</v>
      </c>
      <c r="Q114" s="25">
        <f t="shared" si="51"/>
        <v>0</v>
      </c>
      <c r="R114" s="25">
        <f t="shared" si="51"/>
        <v>0</v>
      </c>
      <c r="S114" s="25">
        <f t="shared" si="51"/>
        <v>0</v>
      </c>
    </row>
    <row r="115" spans="1:19" ht="14.25" x14ac:dyDescent="0.2">
      <c r="A115" s="65" t="s">
        <v>59</v>
      </c>
      <c r="B115" s="24">
        <f>B112*0.12</f>
        <v>77.13239999999999</v>
      </c>
      <c r="C115" s="24">
        <f t="shared" ref="C115:S115" si="52">C112*0.12</f>
        <v>63.15</v>
      </c>
      <c r="D115" s="24">
        <f t="shared" si="52"/>
        <v>81.057599999999994</v>
      </c>
      <c r="E115" s="24">
        <f t="shared" si="52"/>
        <v>67.23</v>
      </c>
      <c r="F115" s="24">
        <f t="shared" si="52"/>
        <v>110.124</v>
      </c>
      <c r="G115" s="24">
        <v>4.5</v>
      </c>
      <c r="H115" s="24">
        <f t="shared" si="52"/>
        <v>80.25</v>
      </c>
      <c r="I115" s="24">
        <f t="shared" si="52"/>
        <v>76.41</v>
      </c>
      <c r="J115" s="24">
        <f t="shared" si="52"/>
        <v>88.2</v>
      </c>
      <c r="K115" s="24">
        <f t="shared" si="52"/>
        <v>55.847999999999992</v>
      </c>
      <c r="L115" s="24">
        <f t="shared" si="52"/>
        <v>65.58</v>
      </c>
      <c r="M115" s="24">
        <f t="shared" si="52"/>
        <v>0</v>
      </c>
      <c r="N115" s="24">
        <f t="shared" si="52"/>
        <v>0</v>
      </c>
      <c r="O115" s="24">
        <f t="shared" si="52"/>
        <v>0</v>
      </c>
      <c r="P115" s="24">
        <f t="shared" si="52"/>
        <v>0</v>
      </c>
      <c r="Q115" s="24">
        <f t="shared" si="52"/>
        <v>0</v>
      </c>
      <c r="R115" s="24">
        <f t="shared" si="52"/>
        <v>0</v>
      </c>
      <c r="S115" s="24">
        <f t="shared" si="52"/>
        <v>0</v>
      </c>
    </row>
    <row r="116" spans="1:19" ht="15.75" thickBot="1" x14ac:dyDescent="0.3">
      <c r="A116" s="67" t="s">
        <v>31</v>
      </c>
      <c r="B116" s="46">
        <f>SUM(B112:B115)</f>
        <v>1394.8108999999999</v>
      </c>
      <c r="C116" s="46">
        <f t="shared" ref="C116:S116" si="53">SUM(C112:C115)</f>
        <v>1141.9625000000001</v>
      </c>
      <c r="D116" s="46">
        <f t="shared" si="53"/>
        <v>1600.8876000000002</v>
      </c>
      <c r="E116" s="46">
        <f t="shared" si="53"/>
        <v>1327.79</v>
      </c>
      <c r="F116" s="46">
        <f t="shared" si="53"/>
        <v>1991.4089999999999</v>
      </c>
      <c r="G116" s="46">
        <f t="shared" si="53"/>
        <v>1732.77</v>
      </c>
      <c r="H116" s="46">
        <f t="shared" si="53"/>
        <v>1451.1875</v>
      </c>
      <c r="I116" s="46">
        <f t="shared" si="53"/>
        <v>1372.7475000000002</v>
      </c>
      <c r="J116" s="46">
        <f t="shared" si="53"/>
        <v>2035.95</v>
      </c>
      <c r="K116" s="46">
        <f t="shared" si="53"/>
        <v>1009.9179999999999</v>
      </c>
      <c r="L116" s="46">
        <f t="shared" si="53"/>
        <v>1185.905</v>
      </c>
      <c r="M116" s="46">
        <f t="shared" si="53"/>
        <v>0</v>
      </c>
      <c r="N116" s="46">
        <f t="shared" si="53"/>
        <v>0</v>
      </c>
      <c r="O116" s="46">
        <f t="shared" si="53"/>
        <v>0</v>
      </c>
      <c r="P116" s="46">
        <f t="shared" si="53"/>
        <v>0</v>
      </c>
      <c r="Q116" s="46">
        <f t="shared" si="53"/>
        <v>0</v>
      </c>
      <c r="R116" s="46">
        <f t="shared" si="53"/>
        <v>0</v>
      </c>
      <c r="S116" s="46">
        <f t="shared" si="53"/>
        <v>0</v>
      </c>
    </row>
    <row r="117" spans="1:19" ht="14.25" x14ac:dyDescent="0.2">
      <c r="A117" s="84"/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</row>
    <row r="118" spans="1:19" ht="14.25" x14ac:dyDescent="0.2">
      <c r="A118" s="84"/>
      <c r="B118" s="87"/>
      <c r="C118" s="88"/>
      <c r="D118" s="88"/>
      <c r="E118" s="88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</row>
  </sheetData>
  <mergeCells count="4">
    <mergeCell ref="A1:P1"/>
    <mergeCell ref="P2:P3"/>
    <mergeCell ref="A60:P60"/>
    <mergeCell ref="P61:P62"/>
  </mergeCells>
  <printOptions gridLines="1" gridLinesSet="0"/>
  <pageMargins left="0.75" right="0.75" top="1" bottom="1" header="0.5" footer="0.5"/>
  <pageSetup paperSize="17" scale="57" orientation="landscape" r:id="rId1"/>
  <headerFooter alignWithMargins="0">
    <oddHeader>&amp;A</oddHeader>
    <oddFooter>Page &amp;P</oddFooter>
  </headerFooter>
  <rowBreaks count="1" manualBreakCount="1">
    <brk id="5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view="pageBreakPreview" topLeftCell="A7" zoomScale="60" zoomScaleNormal="100" workbookViewId="0">
      <selection activeCell="J108" sqref="J108"/>
    </sheetView>
  </sheetViews>
  <sheetFormatPr defaultColWidth="9.140625" defaultRowHeight="12.75" x14ac:dyDescent="0.2"/>
  <cols>
    <col min="1" max="1" width="23.42578125" style="2" customWidth="1"/>
    <col min="2" max="21" width="16.7109375" style="2" customWidth="1"/>
    <col min="22" max="16384" width="9.140625" style="2"/>
  </cols>
  <sheetData>
    <row r="1" spans="1:21" ht="42" customHeight="1" x14ac:dyDescent="0.2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0"/>
      <c r="S1" s="1"/>
      <c r="T1" s="1"/>
      <c r="U1" s="1"/>
    </row>
    <row r="2" spans="1:21" ht="49.5" customHeight="1" x14ac:dyDescent="0.2">
      <c r="A2" s="3"/>
      <c r="B2" s="4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6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7" t="s">
        <v>11</v>
      </c>
      <c r="M2" s="7" t="s">
        <v>12</v>
      </c>
      <c r="N2" s="6" t="s">
        <v>13</v>
      </c>
      <c r="O2" s="4" t="s">
        <v>14</v>
      </c>
      <c r="P2" s="6" t="s">
        <v>15</v>
      </c>
      <c r="Q2" s="4" t="s">
        <v>16</v>
      </c>
      <c r="R2" s="4" t="s">
        <v>17</v>
      </c>
      <c r="S2" s="5" t="s">
        <v>18</v>
      </c>
      <c r="T2" s="5" t="s">
        <v>19</v>
      </c>
    </row>
    <row r="3" spans="1:21" ht="20.100000000000001" customHeight="1" thickBot="1" x14ac:dyDescent="0.25">
      <c r="A3" s="8" t="s">
        <v>20</v>
      </c>
      <c r="B3" s="9"/>
      <c r="C3" s="10"/>
      <c r="D3" s="10"/>
      <c r="E3" s="11"/>
      <c r="F3" s="10"/>
      <c r="G3" s="11"/>
      <c r="H3" s="10"/>
      <c r="I3" s="10"/>
      <c r="J3" s="11"/>
      <c r="K3" s="11"/>
      <c r="L3" s="12"/>
      <c r="M3" s="12"/>
      <c r="N3" s="11"/>
      <c r="O3" s="11"/>
      <c r="P3" s="11"/>
      <c r="Q3" s="13"/>
      <c r="R3" s="14"/>
      <c r="S3" s="10"/>
      <c r="T3" s="10"/>
    </row>
    <row r="4" spans="1:21" ht="12.75" customHeight="1" x14ac:dyDescent="0.2">
      <c r="A4" s="15" t="s">
        <v>21</v>
      </c>
      <c r="B4" s="16"/>
      <c r="C4" s="17"/>
      <c r="D4" s="17"/>
      <c r="E4" s="18"/>
      <c r="F4" s="18"/>
      <c r="G4" s="18"/>
      <c r="H4" s="19"/>
      <c r="I4" s="19"/>
      <c r="J4" s="19"/>
      <c r="K4" s="19"/>
      <c r="L4" s="20"/>
      <c r="M4" s="20"/>
      <c r="N4" s="19"/>
      <c r="O4" s="19"/>
      <c r="P4" s="19"/>
      <c r="Q4" s="19"/>
      <c r="R4" s="21"/>
      <c r="S4" s="17"/>
      <c r="T4" s="17"/>
    </row>
    <row r="5" spans="1:21" ht="12.75" customHeight="1" x14ac:dyDescent="0.2">
      <c r="A5" s="22" t="s">
        <v>22</v>
      </c>
      <c r="B5" s="23"/>
      <c r="C5" s="24"/>
      <c r="D5" s="24"/>
      <c r="E5" s="24"/>
      <c r="F5" s="24"/>
      <c r="G5" s="24"/>
      <c r="H5" s="25"/>
      <c r="I5" s="25"/>
      <c r="J5" s="25"/>
      <c r="K5" s="25"/>
      <c r="L5" s="26"/>
      <c r="M5" s="26"/>
      <c r="N5" s="25"/>
      <c r="O5" s="25"/>
      <c r="P5" s="25"/>
      <c r="Q5" s="25"/>
      <c r="R5" s="27"/>
      <c r="S5" s="24"/>
      <c r="T5" s="24"/>
    </row>
    <row r="6" spans="1:21" ht="14.25" x14ac:dyDescent="0.2">
      <c r="A6" s="28" t="s">
        <v>23</v>
      </c>
      <c r="B6" s="23"/>
      <c r="C6" s="24"/>
      <c r="D6" s="24"/>
      <c r="E6" s="29"/>
      <c r="F6" s="29"/>
      <c r="G6" s="29"/>
      <c r="H6" s="25"/>
      <c r="I6" s="25"/>
      <c r="J6" s="25"/>
      <c r="K6" s="25"/>
      <c r="L6" s="26"/>
      <c r="M6" s="26"/>
      <c r="N6" s="25"/>
      <c r="O6" s="25"/>
      <c r="P6" s="25"/>
      <c r="Q6" s="25"/>
      <c r="R6" s="27"/>
      <c r="S6" s="24"/>
      <c r="T6" s="24"/>
    </row>
    <row r="7" spans="1:21" ht="14.25" x14ac:dyDescent="0.2">
      <c r="A7" s="22" t="s">
        <v>24</v>
      </c>
      <c r="B7" s="24">
        <v>0</v>
      </c>
      <c r="C7" s="24">
        <v>337.8</v>
      </c>
      <c r="D7" s="24">
        <v>500</v>
      </c>
      <c r="E7" s="25">
        <v>1057</v>
      </c>
      <c r="F7" s="24">
        <v>0</v>
      </c>
      <c r="G7" s="25">
        <v>205</v>
      </c>
      <c r="H7" s="24">
        <v>932</v>
      </c>
      <c r="I7" s="24">
        <v>638.52</v>
      </c>
      <c r="J7" s="25">
        <v>275</v>
      </c>
      <c r="K7" s="25">
        <v>216</v>
      </c>
      <c r="L7" s="26">
        <v>500</v>
      </c>
      <c r="M7" s="26">
        <v>835</v>
      </c>
      <c r="N7" s="25">
        <v>0</v>
      </c>
      <c r="O7" s="25">
        <v>0</v>
      </c>
      <c r="P7" s="25">
        <v>139</v>
      </c>
      <c r="Q7" s="25">
        <v>0</v>
      </c>
      <c r="R7" s="27">
        <v>765</v>
      </c>
      <c r="S7" s="24">
        <v>0</v>
      </c>
      <c r="T7" s="24">
        <v>824</v>
      </c>
    </row>
    <row r="8" spans="1:21" ht="14.25" x14ac:dyDescent="0.2">
      <c r="A8" s="22" t="s">
        <v>25</v>
      </c>
      <c r="B8" s="24">
        <v>2645</v>
      </c>
      <c r="C8" s="24">
        <v>1613.4</v>
      </c>
      <c r="D8" s="24">
        <v>738.4</v>
      </c>
      <c r="E8" s="25">
        <v>4800</v>
      </c>
      <c r="F8" s="24">
        <v>2905</v>
      </c>
      <c r="G8" s="25">
        <v>5455.5</v>
      </c>
      <c r="H8" s="24">
        <v>4027</v>
      </c>
      <c r="I8" s="24">
        <v>2393.15</v>
      </c>
      <c r="J8" s="25">
        <v>4800</v>
      </c>
      <c r="K8" s="25">
        <v>6860</v>
      </c>
      <c r="L8" s="26">
        <v>4800</v>
      </c>
      <c r="M8" s="26">
        <v>3623</v>
      </c>
      <c r="N8" s="25">
        <v>0</v>
      </c>
      <c r="O8" s="25">
        <v>0</v>
      </c>
      <c r="P8" s="25">
        <v>2544</v>
      </c>
      <c r="Q8" s="25">
        <v>0</v>
      </c>
      <c r="R8" s="27">
        <v>893</v>
      </c>
      <c r="S8" s="24">
        <v>350</v>
      </c>
      <c r="T8" s="24">
        <v>4551</v>
      </c>
    </row>
    <row r="9" spans="1:21" ht="14.25" x14ac:dyDescent="0.2">
      <c r="A9" s="22" t="s">
        <v>26</v>
      </c>
      <c r="B9" s="24">
        <v>1999.99</v>
      </c>
      <c r="C9" s="24">
        <v>1041.2</v>
      </c>
      <c r="D9" s="24">
        <v>0</v>
      </c>
      <c r="E9" s="25">
        <v>5524</v>
      </c>
      <c r="F9" s="25">
        <v>5782</v>
      </c>
      <c r="G9" s="25">
        <v>5197.04</v>
      </c>
      <c r="H9" s="24">
        <v>2281</v>
      </c>
      <c r="I9" s="24">
        <v>4191.05</v>
      </c>
      <c r="J9" s="25">
        <v>3000</v>
      </c>
      <c r="K9" s="25">
        <v>6075</v>
      </c>
      <c r="L9" s="26">
        <v>4072</v>
      </c>
      <c r="M9" s="26">
        <v>1765</v>
      </c>
      <c r="N9" s="25">
        <v>689.15</v>
      </c>
      <c r="O9" s="25">
        <v>0</v>
      </c>
      <c r="P9" s="25">
        <v>12034</v>
      </c>
      <c r="Q9" s="25">
        <v>236</v>
      </c>
      <c r="R9" s="27">
        <v>3985</v>
      </c>
      <c r="S9" s="24">
        <v>0</v>
      </c>
      <c r="T9" s="24">
        <v>8176</v>
      </c>
    </row>
    <row r="10" spans="1:21" ht="14.25" x14ac:dyDescent="0.2">
      <c r="A10" s="22" t="s">
        <v>27</v>
      </c>
      <c r="B10" s="24">
        <v>2582</v>
      </c>
      <c r="C10" s="24">
        <v>2042.7</v>
      </c>
      <c r="D10" s="24">
        <v>0</v>
      </c>
      <c r="E10" s="25">
        <v>6665</v>
      </c>
      <c r="F10" s="24">
        <v>4681</v>
      </c>
      <c r="G10" s="25">
        <v>2471.0100000000002</v>
      </c>
      <c r="H10" s="24">
        <v>1167</v>
      </c>
      <c r="I10" s="24">
        <v>2032.86</v>
      </c>
      <c r="J10" s="25">
        <v>6665</v>
      </c>
      <c r="K10" s="25">
        <v>7682</v>
      </c>
      <c r="L10" s="26">
        <v>6665</v>
      </c>
      <c r="M10" s="26">
        <v>3276</v>
      </c>
      <c r="N10" s="25">
        <v>3583.77</v>
      </c>
      <c r="O10" s="25">
        <v>0</v>
      </c>
      <c r="P10" s="25">
        <v>4195</v>
      </c>
      <c r="Q10" s="25">
        <v>1821</v>
      </c>
      <c r="R10" s="27">
        <v>1741</v>
      </c>
      <c r="S10" s="24">
        <v>1288</v>
      </c>
      <c r="T10" s="24">
        <v>2786</v>
      </c>
    </row>
    <row r="11" spans="1:21" ht="14.25" x14ac:dyDescent="0.2">
      <c r="A11" s="22" t="s">
        <v>28</v>
      </c>
      <c r="B11" s="24">
        <v>2211</v>
      </c>
      <c r="C11" s="24">
        <v>5208.2</v>
      </c>
      <c r="D11" s="24">
        <v>1580.75</v>
      </c>
      <c r="E11" s="25">
        <v>3696</v>
      </c>
      <c r="F11" s="24">
        <v>4624</v>
      </c>
      <c r="G11" s="25">
        <v>1963.92</v>
      </c>
      <c r="H11" s="24">
        <v>4415</v>
      </c>
      <c r="I11" s="24">
        <v>0</v>
      </c>
      <c r="J11" s="25">
        <v>4707</v>
      </c>
      <c r="K11" s="25">
        <v>8522</v>
      </c>
      <c r="L11" s="26">
        <v>8208</v>
      </c>
      <c r="M11" s="26">
        <v>2479</v>
      </c>
      <c r="N11" s="25">
        <v>0</v>
      </c>
      <c r="O11" s="25">
        <v>0</v>
      </c>
      <c r="P11" s="25">
        <v>6986</v>
      </c>
      <c r="Q11" s="25">
        <v>0</v>
      </c>
      <c r="R11" s="27">
        <v>2700</v>
      </c>
      <c r="S11" s="24">
        <v>2760.12</v>
      </c>
      <c r="T11" s="24">
        <v>2183</v>
      </c>
    </row>
    <row r="12" spans="1:21" ht="14.25" x14ac:dyDescent="0.2">
      <c r="A12" s="22" t="s">
        <v>29</v>
      </c>
      <c r="B12" s="24">
        <v>2000</v>
      </c>
      <c r="C12" s="24">
        <v>2140</v>
      </c>
      <c r="D12" s="24">
        <v>2140</v>
      </c>
      <c r="E12" s="24">
        <v>2280</v>
      </c>
      <c r="F12" s="24">
        <v>0</v>
      </c>
      <c r="G12" s="24">
        <v>2000</v>
      </c>
      <c r="H12" s="24">
        <v>0</v>
      </c>
      <c r="I12" s="24">
        <v>2100</v>
      </c>
      <c r="J12" s="24">
        <v>2000</v>
      </c>
      <c r="K12" s="24">
        <v>2280</v>
      </c>
      <c r="L12" s="24">
        <v>2000</v>
      </c>
      <c r="M12" s="24">
        <v>2220</v>
      </c>
      <c r="N12" s="24">
        <v>2280</v>
      </c>
      <c r="O12" s="24">
        <v>0</v>
      </c>
      <c r="P12" s="24">
        <v>2850</v>
      </c>
      <c r="Q12" s="25">
        <v>0</v>
      </c>
      <c r="R12" s="30">
        <v>2280</v>
      </c>
      <c r="S12" s="24">
        <v>0</v>
      </c>
      <c r="T12" s="24">
        <v>2280</v>
      </c>
    </row>
    <row r="13" spans="1:21" ht="14.25" x14ac:dyDescent="0.2">
      <c r="A13" s="22" t="s">
        <v>30</v>
      </c>
      <c r="B13" s="24">
        <v>0</v>
      </c>
      <c r="C13" s="24">
        <v>0</v>
      </c>
      <c r="D13" s="24">
        <v>0</v>
      </c>
      <c r="E13" s="24">
        <v>281.36</v>
      </c>
      <c r="F13" s="24">
        <v>0</v>
      </c>
      <c r="G13" s="24">
        <v>0</v>
      </c>
      <c r="H13" s="24">
        <v>0</v>
      </c>
      <c r="I13" s="24">
        <v>0</v>
      </c>
      <c r="J13" s="24">
        <f>234470*0.0012</f>
        <v>281.36399999999998</v>
      </c>
      <c r="K13" s="24">
        <f>234470*0.0012</f>
        <v>281.36399999999998</v>
      </c>
      <c r="L13" s="24">
        <f t="shared" ref="L13:T13" si="0">234470*0.0012</f>
        <v>281.36399999999998</v>
      </c>
      <c r="M13" s="24">
        <v>0</v>
      </c>
      <c r="N13" s="24">
        <v>0</v>
      </c>
      <c r="O13" s="24">
        <v>0</v>
      </c>
      <c r="P13" s="24">
        <f t="shared" si="0"/>
        <v>281.36399999999998</v>
      </c>
      <c r="Q13" s="24">
        <v>0</v>
      </c>
      <c r="R13" s="24">
        <f t="shared" si="0"/>
        <v>281.36399999999998</v>
      </c>
      <c r="S13" s="24">
        <v>0</v>
      </c>
      <c r="T13" s="24">
        <f t="shared" si="0"/>
        <v>281.36399999999998</v>
      </c>
    </row>
    <row r="14" spans="1:21" ht="14.25" x14ac:dyDescent="0.2">
      <c r="A14" s="22"/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6"/>
      <c r="M14" s="26"/>
      <c r="N14" s="25"/>
      <c r="O14" s="25"/>
      <c r="P14" s="25"/>
      <c r="Q14" s="25"/>
      <c r="R14" s="27"/>
      <c r="S14" s="24"/>
      <c r="T14" s="24"/>
    </row>
    <row r="15" spans="1:21" s="34" customFormat="1" ht="15" x14ac:dyDescent="0.25">
      <c r="A15" s="31" t="s">
        <v>31</v>
      </c>
      <c r="B15" s="32">
        <f t="shared" ref="B15:P15" si="1">SUM(B7:B13)</f>
        <v>11437.99</v>
      </c>
      <c r="C15" s="32">
        <f t="shared" si="1"/>
        <v>12383.3</v>
      </c>
      <c r="D15" s="32">
        <f t="shared" si="1"/>
        <v>4959.1499999999996</v>
      </c>
      <c r="E15" s="32">
        <f t="shared" si="1"/>
        <v>24303.360000000001</v>
      </c>
      <c r="F15" s="32">
        <f t="shared" si="1"/>
        <v>17992</v>
      </c>
      <c r="G15" s="32">
        <f t="shared" si="1"/>
        <v>17292.47</v>
      </c>
      <c r="H15" s="32">
        <f t="shared" si="1"/>
        <v>12822</v>
      </c>
      <c r="I15" s="32">
        <f t="shared" si="1"/>
        <v>11355.58</v>
      </c>
      <c r="J15" s="32">
        <f t="shared" si="1"/>
        <v>21728.364000000001</v>
      </c>
      <c r="K15" s="32">
        <f t="shared" si="1"/>
        <v>31916.364000000001</v>
      </c>
      <c r="L15" s="32">
        <f t="shared" si="1"/>
        <v>26526.364000000001</v>
      </c>
      <c r="M15" s="32">
        <f t="shared" si="1"/>
        <v>14198</v>
      </c>
      <c r="N15" s="32">
        <f t="shared" si="1"/>
        <v>6552.92</v>
      </c>
      <c r="O15" s="32">
        <f t="shared" si="1"/>
        <v>0</v>
      </c>
      <c r="P15" s="32">
        <f t="shared" si="1"/>
        <v>29029.364000000001</v>
      </c>
      <c r="Q15" s="32">
        <f>SUM(Q7:Q13)</f>
        <v>2057</v>
      </c>
      <c r="R15" s="33">
        <f>SUM(R7:R13)</f>
        <v>12645.364</v>
      </c>
      <c r="S15" s="32">
        <f>SUM(S7:S13)</f>
        <v>4398.12</v>
      </c>
      <c r="T15" s="32">
        <f>SUM(T7:T13)</f>
        <v>21081.364000000001</v>
      </c>
    </row>
    <row r="16" spans="1:21" ht="15" thickBot="1" x14ac:dyDescent="0.25">
      <c r="A16" s="35"/>
      <c r="B16" s="36"/>
      <c r="C16" s="36"/>
      <c r="D16" s="36"/>
      <c r="E16" s="36"/>
      <c r="F16" s="36"/>
      <c r="G16" s="36"/>
      <c r="H16" s="37"/>
      <c r="I16" s="37"/>
      <c r="J16" s="37"/>
      <c r="K16" s="37"/>
      <c r="L16" s="38"/>
      <c r="M16" s="38"/>
      <c r="N16" s="37"/>
      <c r="O16" s="37"/>
      <c r="P16" s="37"/>
      <c r="Q16" s="37"/>
      <c r="R16" s="39"/>
      <c r="S16" s="36"/>
      <c r="T16" s="36"/>
    </row>
    <row r="17" spans="1:20" ht="15" x14ac:dyDescent="0.25">
      <c r="A17" s="40" t="s">
        <v>32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 t="s">
        <v>33</v>
      </c>
      <c r="M17" s="20"/>
      <c r="N17" s="19"/>
      <c r="O17" s="19"/>
      <c r="P17" s="19"/>
      <c r="Q17" s="19"/>
      <c r="R17" s="21"/>
      <c r="S17" s="19"/>
      <c r="T17" s="19"/>
    </row>
    <row r="18" spans="1:20" ht="14.25" x14ac:dyDescent="0.2">
      <c r="A18" s="41" t="s">
        <v>34</v>
      </c>
      <c r="B18" s="42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5"/>
      <c r="O18" s="25"/>
      <c r="P18" s="25"/>
      <c r="Q18" s="25"/>
      <c r="R18" s="27"/>
      <c r="S18" s="25"/>
      <c r="T18" s="25"/>
    </row>
    <row r="19" spans="1:20" ht="14.25" x14ac:dyDescent="0.2">
      <c r="A19" s="43" t="s">
        <v>24</v>
      </c>
      <c r="B19" s="25">
        <v>0</v>
      </c>
      <c r="C19" s="25">
        <v>1351.2</v>
      </c>
      <c r="D19" s="25">
        <v>2000</v>
      </c>
      <c r="E19" s="25">
        <v>3203.03</v>
      </c>
      <c r="F19" s="25">
        <v>0</v>
      </c>
      <c r="G19" s="25">
        <v>656</v>
      </c>
      <c r="H19" s="25">
        <v>4900</v>
      </c>
      <c r="I19" s="25">
        <v>1761.44</v>
      </c>
      <c r="J19" s="25">
        <v>1515</v>
      </c>
      <c r="K19" s="25">
        <v>576</v>
      </c>
      <c r="L19" s="26">
        <v>1515</v>
      </c>
      <c r="M19" s="26">
        <v>5260</v>
      </c>
      <c r="N19" s="25">
        <v>0</v>
      </c>
      <c r="O19" s="25">
        <v>0</v>
      </c>
      <c r="P19" s="25">
        <v>367</v>
      </c>
      <c r="Q19" s="25">
        <v>0</v>
      </c>
      <c r="R19" s="27">
        <v>2261.64</v>
      </c>
      <c r="S19" s="25">
        <v>0</v>
      </c>
      <c r="T19" s="25">
        <v>1600</v>
      </c>
    </row>
    <row r="20" spans="1:20" ht="14.25" x14ac:dyDescent="0.2">
      <c r="A20" s="22" t="s">
        <v>25</v>
      </c>
      <c r="B20" s="25">
        <v>26459</v>
      </c>
      <c r="C20" s="25">
        <v>6453</v>
      </c>
      <c r="D20" s="25">
        <v>2098.4699999999998</v>
      </c>
      <c r="E20" s="25">
        <v>48000</v>
      </c>
      <c r="F20" s="25">
        <v>23240</v>
      </c>
      <c r="G20" s="25">
        <v>28368.6</v>
      </c>
      <c r="H20" s="25">
        <v>38920</v>
      </c>
      <c r="I20" s="25">
        <v>20116.71</v>
      </c>
      <c r="J20" s="25">
        <v>48000</v>
      </c>
      <c r="K20" s="25">
        <v>53255</v>
      </c>
      <c r="L20" s="26">
        <v>48000</v>
      </c>
      <c r="M20" s="26">
        <v>29850</v>
      </c>
      <c r="N20" s="25">
        <v>0</v>
      </c>
      <c r="O20" s="25">
        <v>0</v>
      </c>
      <c r="P20" s="25">
        <v>8481</v>
      </c>
      <c r="Q20" s="25">
        <v>0</v>
      </c>
      <c r="R20" s="27">
        <v>65630</v>
      </c>
      <c r="S20" s="44">
        <v>350</v>
      </c>
      <c r="T20" s="44">
        <v>36408</v>
      </c>
    </row>
    <row r="21" spans="1:20" ht="14.25" x14ac:dyDescent="0.2">
      <c r="A21" s="22" t="s">
        <v>26</v>
      </c>
      <c r="B21" s="25">
        <v>33318</v>
      </c>
      <c r="C21" s="25">
        <v>8148.6</v>
      </c>
      <c r="D21" s="25">
        <v>0</v>
      </c>
      <c r="E21" s="25">
        <v>41310</v>
      </c>
      <c r="F21" s="25">
        <v>54340</v>
      </c>
      <c r="G21" s="25">
        <v>38523.800000000003</v>
      </c>
      <c r="H21" s="25">
        <v>17790</v>
      </c>
      <c r="I21" s="25">
        <v>26508.799999999999</v>
      </c>
      <c r="J21" s="25">
        <v>30000</v>
      </c>
      <c r="K21" s="25">
        <v>52900</v>
      </c>
      <c r="L21" s="26">
        <v>40720</v>
      </c>
      <c r="M21" s="26">
        <v>16450</v>
      </c>
      <c r="N21" s="25">
        <v>4252.8</v>
      </c>
      <c r="O21" s="25">
        <v>0</v>
      </c>
      <c r="P21" s="25">
        <v>66930</v>
      </c>
      <c r="Q21" s="25">
        <v>1630</v>
      </c>
      <c r="R21" s="27">
        <v>36080</v>
      </c>
      <c r="S21" s="25">
        <v>0</v>
      </c>
      <c r="T21" s="25">
        <v>53660</v>
      </c>
    </row>
    <row r="22" spans="1:20" ht="14.25" x14ac:dyDescent="0.2">
      <c r="A22" s="22" t="s">
        <v>27</v>
      </c>
      <c r="B22" s="25">
        <v>15850</v>
      </c>
      <c r="C22" s="25">
        <v>13430.43</v>
      </c>
      <c r="D22" s="25">
        <v>0</v>
      </c>
      <c r="E22" s="25">
        <v>43250</v>
      </c>
      <c r="F22" s="25">
        <v>28770</v>
      </c>
      <c r="G22" s="25">
        <v>17260.75</v>
      </c>
      <c r="H22" s="25">
        <v>7060</v>
      </c>
      <c r="I22" s="25">
        <v>11790.6</v>
      </c>
      <c r="J22" s="25">
        <v>43250</v>
      </c>
      <c r="K22" s="25">
        <v>53940</v>
      </c>
      <c r="L22" s="26">
        <v>43250</v>
      </c>
      <c r="M22" s="26">
        <v>22280</v>
      </c>
      <c r="N22" s="25">
        <v>23405</v>
      </c>
      <c r="O22" s="25">
        <v>0</v>
      </c>
      <c r="P22" s="25">
        <v>31130</v>
      </c>
      <c r="Q22" s="25">
        <v>11960</v>
      </c>
      <c r="R22" s="27">
        <v>8078.24</v>
      </c>
      <c r="S22" s="25">
        <v>4250</v>
      </c>
      <c r="T22" s="25">
        <v>20050</v>
      </c>
    </row>
    <row r="23" spans="1:20" ht="14.25" x14ac:dyDescent="0.2">
      <c r="A23" s="22" t="s">
        <v>35</v>
      </c>
      <c r="B23" s="25">
        <v>7362</v>
      </c>
      <c r="C23" s="25">
        <v>20832.8</v>
      </c>
      <c r="D23" s="25">
        <v>1800</v>
      </c>
      <c r="E23" s="25">
        <v>18480</v>
      </c>
      <c r="F23" s="25">
        <v>15259.2</v>
      </c>
      <c r="G23" s="25">
        <v>8837.64</v>
      </c>
      <c r="H23" s="25">
        <v>37370</v>
      </c>
      <c r="I23" s="25">
        <v>0</v>
      </c>
      <c r="J23" s="25">
        <v>23534.6</v>
      </c>
      <c r="K23" s="25">
        <v>40000</v>
      </c>
      <c r="L23" s="26">
        <v>30202</v>
      </c>
      <c r="M23" s="26">
        <v>19280</v>
      </c>
      <c r="N23" s="25">
        <v>0</v>
      </c>
      <c r="O23" s="25">
        <v>0</v>
      </c>
      <c r="P23" s="25">
        <v>23287</v>
      </c>
      <c r="Q23" s="25">
        <v>0</v>
      </c>
      <c r="R23" s="27">
        <v>5399</v>
      </c>
      <c r="S23" s="25">
        <v>5000</v>
      </c>
      <c r="T23" s="25">
        <v>10913</v>
      </c>
    </row>
    <row r="24" spans="1:20" ht="14.25" x14ac:dyDescent="0.2">
      <c r="A24" s="22" t="s">
        <v>29</v>
      </c>
      <c r="B24" s="25">
        <v>8000</v>
      </c>
      <c r="C24" s="25">
        <v>8560</v>
      </c>
      <c r="D24" s="25">
        <v>4240</v>
      </c>
      <c r="E24" s="25">
        <v>9120</v>
      </c>
      <c r="F24" s="25">
        <v>0</v>
      </c>
      <c r="G24" s="25">
        <v>8000</v>
      </c>
      <c r="H24" s="25">
        <v>0</v>
      </c>
      <c r="I24" s="25">
        <v>4540</v>
      </c>
      <c r="J24" s="25">
        <v>8000</v>
      </c>
      <c r="K24" s="25">
        <v>9120</v>
      </c>
      <c r="L24" s="25">
        <v>8000</v>
      </c>
      <c r="M24" s="25">
        <v>8880</v>
      </c>
      <c r="N24" s="25">
        <v>4560</v>
      </c>
      <c r="O24" s="25">
        <v>0</v>
      </c>
      <c r="P24" s="25">
        <v>4650</v>
      </c>
      <c r="Q24" s="25">
        <v>0</v>
      </c>
      <c r="R24" s="27">
        <v>9120</v>
      </c>
      <c r="S24" s="25">
        <v>0</v>
      </c>
      <c r="T24" s="25">
        <v>9120</v>
      </c>
    </row>
    <row r="25" spans="1:20" ht="14.25" x14ac:dyDescent="0.2">
      <c r="A25" s="22" t="s">
        <v>30</v>
      </c>
      <c r="B25" s="25">
        <v>0</v>
      </c>
      <c r="C25" s="25">
        <v>0</v>
      </c>
      <c r="D25" s="25">
        <v>0</v>
      </c>
      <c r="E25" s="25">
        <v>976.51</v>
      </c>
      <c r="F25" s="25">
        <v>0</v>
      </c>
      <c r="G25" s="25">
        <v>0</v>
      </c>
      <c r="H25" s="25">
        <v>0</v>
      </c>
      <c r="I25" s="25">
        <v>0</v>
      </c>
      <c r="J25" s="25">
        <f>813760*0.0012</f>
        <v>976.51199999999994</v>
      </c>
      <c r="K25" s="25">
        <f>813760*0.0012</f>
        <v>976.51199999999994</v>
      </c>
      <c r="L25" s="25">
        <f t="shared" ref="L25:T25" si="2">813760*0.0012</f>
        <v>976.51199999999994</v>
      </c>
      <c r="M25" s="25">
        <v>0</v>
      </c>
      <c r="N25" s="25">
        <v>0</v>
      </c>
      <c r="O25" s="25">
        <v>0</v>
      </c>
      <c r="P25" s="25">
        <f t="shared" si="2"/>
        <v>976.51199999999994</v>
      </c>
      <c r="Q25" s="25">
        <v>0</v>
      </c>
      <c r="R25" s="25">
        <f t="shared" si="2"/>
        <v>976.51199999999994</v>
      </c>
      <c r="S25" s="25">
        <v>0</v>
      </c>
      <c r="T25" s="25">
        <f t="shared" si="2"/>
        <v>976.51199999999994</v>
      </c>
    </row>
    <row r="26" spans="1:20" ht="14.25" x14ac:dyDescent="0.2">
      <c r="A26" s="22" t="s">
        <v>36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6"/>
      <c r="N26" s="25"/>
      <c r="O26" s="25"/>
      <c r="P26" s="25"/>
      <c r="Q26" s="25"/>
      <c r="R26" s="27"/>
      <c r="S26" s="25"/>
      <c r="T26" s="25"/>
    </row>
    <row r="27" spans="1:20" s="34" customFormat="1" ht="15.75" thickBot="1" x14ac:dyDescent="0.3">
      <c r="A27" s="45" t="s">
        <v>31</v>
      </c>
      <c r="B27" s="46">
        <f t="shared" ref="B27:O27" si="3">SUM(B19:B26)</f>
        <v>90989</v>
      </c>
      <c r="C27" s="46">
        <f t="shared" si="3"/>
        <v>58776.03</v>
      </c>
      <c r="D27" s="46">
        <f t="shared" si="3"/>
        <v>10138.469999999999</v>
      </c>
      <c r="E27" s="46">
        <f t="shared" si="3"/>
        <v>164339.54</v>
      </c>
      <c r="F27" s="46">
        <f t="shared" si="3"/>
        <v>121609.2</v>
      </c>
      <c r="G27" s="46">
        <f t="shared" si="3"/>
        <v>101646.79</v>
      </c>
      <c r="H27" s="46">
        <f t="shared" si="3"/>
        <v>106040</v>
      </c>
      <c r="I27" s="46">
        <f t="shared" si="3"/>
        <v>64717.549999999996</v>
      </c>
      <c r="J27" s="46">
        <f t="shared" si="3"/>
        <v>155276.11199999999</v>
      </c>
      <c r="K27" s="46">
        <f t="shared" si="3"/>
        <v>210767.51199999999</v>
      </c>
      <c r="L27" s="46">
        <f t="shared" si="3"/>
        <v>172663.51199999999</v>
      </c>
      <c r="M27" s="46">
        <f t="shared" si="3"/>
        <v>102000</v>
      </c>
      <c r="N27" s="46">
        <f t="shared" si="3"/>
        <v>32217.8</v>
      </c>
      <c r="O27" s="46">
        <f t="shared" si="3"/>
        <v>0</v>
      </c>
      <c r="P27" s="46">
        <f>SUM(P19:P26)</f>
        <v>135821.51199999999</v>
      </c>
      <c r="Q27" s="46">
        <f>SUM(Q19:Q26)</f>
        <v>13590</v>
      </c>
      <c r="R27" s="47">
        <f>SUM(R19:R26)</f>
        <v>127545.39200000001</v>
      </c>
      <c r="S27" s="46">
        <f>SUM(S19:S26)</f>
        <v>9600</v>
      </c>
      <c r="T27" s="46">
        <f>SUM(T19:T26)</f>
        <v>132727.51199999999</v>
      </c>
    </row>
    <row r="28" spans="1:20" s="34" customFormat="1" ht="15" x14ac:dyDescent="0.25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50"/>
      <c r="N28" s="49"/>
      <c r="O28" s="49"/>
      <c r="P28" s="49"/>
      <c r="Q28" s="49"/>
      <c r="R28" s="49"/>
      <c r="S28" s="49"/>
      <c r="T28" s="49"/>
    </row>
    <row r="29" spans="1:20" s="34" customFormat="1" ht="15.75" thickBot="1" x14ac:dyDescent="0.3">
      <c r="A29" s="51" t="s">
        <v>37</v>
      </c>
      <c r="B29" s="52"/>
      <c r="C29" s="49"/>
      <c r="D29" s="49"/>
      <c r="E29" s="49"/>
      <c r="F29" s="49"/>
      <c r="G29" s="49"/>
      <c r="H29" s="49"/>
      <c r="I29" s="49"/>
      <c r="J29" s="49"/>
      <c r="K29" s="49"/>
      <c r="L29" s="50"/>
      <c r="M29" s="50"/>
      <c r="N29" s="49"/>
      <c r="O29" s="49"/>
      <c r="P29" s="49"/>
      <c r="Q29" s="49"/>
      <c r="R29" s="50"/>
      <c r="S29" s="49"/>
      <c r="T29" s="49"/>
    </row>
    <row r="30" spans="1:20" ht="14.25" x14ac:dyDescent="0.2">
      <c r="A30" s="53" t="s">
        <v>38</v>
      </c>
      <c r="B30" s="54"/>
      <c r="C30" s="19"/>
      <c r="D30" s="19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21"/>
      <c r="S30" s="19"/>
      <c r="T30" s="19"/>
    </row>
    <row r="31" spans="1:20" ht="14.25" x14ac:dyDescent="0.2">
      <c r="A31" s="43" t="s">
        <v>24</v>
      </c>
      <c r="B31" s="25">
        <v>0</v>
      </c>
      <c r="C31" s="25">
        <v>5067</v>
      </c>
      <c r="D31" s="25">
        <v>4000</v>
      </c>
      <c r="E31" s="25">
        <v>12011.36</v>
      </c>
      <c r="F31" s="25">
        <v>0</v>
      </c>
      <c r="G31" s="25">
        <v>2460</v>
      </c>
      <c r="H31" s="25">
        <v>4130.8500000000004</v>
      </c>
      <c r="I31" s="25">
        <v>30000</v>
      </c>
      <c r="J31" s="25">
        <v>5682</v>
      </c>
      <c r="K31" s="25">
        <v>2160</v>
      </c>
      <c r="L31" s="26">
        <v>5680</v>
      </c>
      <c r="M31" s="26">
        <v>12600</v>
      </c>
      <c r="N31" s="25">
        <v>0</v>
      </c>
      <c r="O31" s="25">
        <v>0</v>
      </c>
      <c r="P31" s="25">
        <v>1376</v>
      </c>
      <c r="Q31" s="25">
        <v>0</v>
      </c>
      <c r="R31" s="27">
        <v>8481.15</v>
      </c>
      <c r="S31" s="25">
        <v>0</v>
      </c>
      <c r="T31" s="25">
        <v>5300</v>
      </c>
    </row>
    <row r="32" spans="1:20" ht="14.25" x14ac:dyDescent="0.2">
      <c r="A32" s="22" t="s">
        <v>25</v>
      </c>
      <c r="B32" s="25">
        <v>2645</v>
      </c>
      <c r="C32" s="25">
        <v>2607</v>
      </c>
      <c r="D32" s="25">
        <v>2098.4699999999998</v>
      </c>
      <c r="E32" s="25">
        <v>13920</v>
      </c>
      <c r="F32" s="25">
        <v>43575</v>
      </c>
      <c r="G32" s="25">
        <v>9165.24</v>
      </c>
      <c r="H32" s="25">
        <v>7687.9</v>
      </c>
      <c r="I32" s="25">
        <v>39205.08</v>
      </c>
      <c r="J32" s="25">
        <v>13800</v>
      </c>
      <c r="K32" s="25">
        <v>104210</v>
      </c>
      <c r="L32" s="26">
        <v>13411.88</v>
      </c>
      <c r="M32" s="26">
        <v>358870</v>
      </c>
      <c r="N32" s="25">
        <v>0</v>
      </c>
      <c r="O32" s="25">
        <v>0</v>
      </c>
      <c r="P32" s="25">
        <v>8481</v>
      </c>
      <c r="Q32" s="25">
        <v>0</v>
      </c>
      <c r="R32" s="27">
        <v>26252</v>
      </c>
      <c r="S32" s="25">
        <v>831</v>
      </c>
      <c r="T32" s="25">
        <v>11378</v>
      </c>
    </row>
    <row r="33" spans="1:21" ht="14.25" x14ac:dyDescent="0.2">
      <c r="A33" s="22" t="s">
        <v>26</v>
      </c>
      <c r="B33" s="25">
        <v>0</v>
      </c>
      <c r="C33" s="25">
        <v>0</v>
      </c>
      <c r="D33" s="55">
        <v>0</v>
      </c>
      <c r="E33" s="25">
        <v>7150</v>
      </c>
      <c r="F33" s="25">
        <v>0</v>
      </c>
      <c r="G33" s="25">
        <v>0</v>
      </c>
      <c r="H33" s="25">
        <v>2281</v>
      </c>
      <c r="I33" s="25">
        <v>33354</v>
      </c>
      <c r="J33" s="25">
        <v>0</v>
      </c>
      <c r="K33" s="25">
        <v>4865</v>
      </c>
      <c r="L33" s="26">
        <v>62532</v>
      </c>
      <c r="M33" s="26">
        <v>0</v>
      </c>
      <c r="N33" s="25">
        <v>0</v>
      </c>
      <c r="O33" s="25">
        <v>0</v>
      </c>
      <c r="P33" s="25">
        <v>62757</v>
      </c>
      <c r="Q33" s="25">
        <v>0</v>
      </c>
      <c r="R33" s="27">
        <v>0</v>
      </c>
      <c r="S33" s="25">
        <v>0</v>
      </c>
      <c r="T33" s="25">
        <v>13710</v>
      </c>
    </row>
    <row r="34" spans="1:21" ht="14.25" x14ac:dyDescent="0.2">
      <c r="A34" s="22" t="s">
        <v>27</v>
      </c>
      <c r="B34" s="24">
        <v>0</v>
      </c>
      <c r="C34" s="56">
        <v>2306.2800000000002</v>
      </c>
      <c r="D34" s="56">
        <v>0</v>
      </c>
      <c r="E34" s="25">
        <v>206070</v>
      </c>
      <c r="F34" s="24">
        <v>101640</v>
      </c>
      <c r="G34" s="25">
        <v>85888.41</v>
      </c>
      <c r="H34" s="25">
        <v>43129.61</v>
      </c>
      <c r="I34" s="25">
        <v>92968.46</v>
      </c>
      <c r="J34" s="25">
        <v>206070.7</v>
      </c>
      <c r="K34" s="25">
        <v>281010</v>
      </c>
      <c r="L34" s="26">
        <v>206070</v>
      </c>
      <c r="M34" s="26">
        <v>311520</v>
      </c>
      <c r="N34" s="25">
        <v>123600</v>
      </c>
      <c r="O34" s="25">
        <v>0</v>
      </c>
      <c r="P34" s="25">
        <v>128070</v>
      </c>
      <c r="Q34" s="25">
        <v>61650</v>
      </c>
      <c r="R34" s="27">
        <v>77822.7</v>
      </c>
      <c r="S34" s="56">
        <v>37680</v>
      </c>
      <c r="T34" s="56">
        <v>108300</v>
      </c>
    </row>
    <row r="35" spans="1:21" ht="12" customHeight="1" x14ac:dyDescent="0.2">
      <c r="A35" s="22" t="s">
        <v>39</v>
      </c>
      <c r="B35" s="25">
        <v>7362</v>
      </c>
      <c r="C35" s="25">
        <v>16451</v>
      </c>
      <c r="D35" s="25">
        <v>1800</v>
      </c>
      <c r="E35" s="25">
        <v>18480</v>
      </c>
      <c r="F35" s="25">
        <v>15259.2</v>
      </c>
      <c r="G35" s="25">
        <v>2945.88</v>
      </c>
      <c r="H35" s="25">
        <v>8271.81</v>
      </c>
      <c r="I35" s="25">
        <v>0</v>
      </c>
      <c r="J35" s="25">
        <v>23534.6</v>
      </c>
      <c r="K35" s="25">
        <v>40000</v>
      </c>
      <c r="L35" s="26">
        <v>30202</v>
      </c>
      <c r="M35" s="26">
        <v>237870</v>
      </c>
      <c r="N35" s="25">
        <v>0</v>
      </c>
      <c r="O35" s="25">
        <v>0</v>
      </c>
      <c r="P35" s="25">
        <v>23287</v>
      </c>
      <c r="Q35" s="25">
        <v>0</v>
      </c>
      <c r="R35" s="27">
        <v>5399</v>
      </c>
      <c r="S35" s="25">
        <v>5975</v>
      </c>
      <c r="T35" s="25">
        <v>10913</v>
      </c>
    </row>
    <row r="36" spans="1:21" ht="14.25" x14ac:dyDescent="0.2">
      <c r="A36" s="22" t="s">
        <v>29</v>
      </c>
      <c r="B36" s="25">
        <v>15000</v>
      </c>
      <c r="C36" s="25">
        <v>16200</v>
      </c>
      <c r="D36" s="25">
        <v>15900</v>
      </c>
      <c r="E36" s="25">
        <v>17100</v>
      </c>
      <c r="F36" s="25">
        <v>0</v>
      </c>
      <c r="G36" s="25">
        <v>15000</v>
      </c>
      <c r="H36" s="25">
        <v>0</v>
      </c>
      <c r="I36" s="25">
        <v>15900</v>
      </c>
      <c r="J36" s="25">
        <v>15000</v>
      </c>
      <c r="K36" s="25">
        <v>17100</v>
      </c>
      <c r="L36" s="25">
        <v>15000</v>
      </c>
      <c r="M36" s="25">
        <v>16500</v>
      </c>
      <c r="N36" s="25">
        <v>0</v>
      </c>
      <c r="O36" s="25">
        <v>0</v>
      </c>
      <c r="P36" s="25">
        <v>17100</v>
      </c>
      <c r="Q36" s="25">
        <v>0</v>
      </c>
      <c r="R36" s="27">
        <v>17100</v>
      </c>
      <c r="S36" s="25">
        <v>0</v>
      </c>
      <c r="T36" s="25">
        <v>17100</v>
      </c>
    </row>
    <row r="37" spans="1:21" ht="14.25" x14ac:dyDescent="0.2">
      <c r="A37" s="22" t="s">
        <v>30</v>
      </c>
      <c r="B37" s="25">
        <v>0</v>
      </c>
      <c r="C37" s="25">
        <v>0</v>
      </c>
      <c r="D37" s="25">
        <v>0</v>
      </c>
      <c r="E37" s="25">
        <v>4255.2</v>
      </c>
      <c r="F37" s="25">
        <v>0</v>
      </c>
      <c r="G37" s="25">
        <v>0</v>
      </c>
      <c r="H37" s="25">
        <v>0</v>
      </c>
      <c r="I37" s="25">
        <v>0</v>
      </c>
      <c r="J37" s="25">
        <f>3546000*0.0012</f>
        <v>4255.2</v>
      </c>
      <c r="K37" s="25">
        <f t="shared" ref="K37:T37" si="4">3546000*0.0012</f>
        <v>4255.2</v>
      </c>
      <c r="L37" s="25">
        <f t="shared" si="4"/>
        <v>4255.2</v>
      </c>
      <c r="M37" s="25">
        <v>0</v>
      </c>
      <c r="N37" s="25">
        <v>0</v>
      </c>
      <c r="O37" s="25">
        <v>0</v>
      </c>
      <c r="P37" s="25">
        <f t="shared" si="4"/>
        <v>4255.2</v>
      </c>
      <c r="Q37" s="25">
        <v>0</v>
      </c>
      <c r="R37" s="25">
        <f t="shared" si="4"/>
        <v>4255.2</v>
      </c>
      <c r="S37" s="25">
        <v>0</v>
      </c>
      <c r="T37" s="25">
        <f t="shared" si="4"/>
        <v>4255.2</v>
      </c>
    </row>
    <row r="38" spans="1:21" ht="14.25" x14ac:dyDescent="0.2">
      <c r="A38" s="22" t="s">
        <v>40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6"/>
      <c r="M38" s="26"/>
      <c r="N38" s="25"/>
      <c r="O38" s="25"/>
      <c r="P38" s="25"/>
      <c r="Q38" s="25"/>
      <c r="R38" s="27"/>
      <c r="S38" s="25"/>
      <c r="T38" s="25"/>
    </row>
    <row r="39" spans="1:21" s="34" customFormat="1" ht="15.75" thickBot="1" x14ac:dyDescent="0.3">
      <c r="A39" s="57" t="s">
        <v>31</v>
      </c>
      <c r="B39" s="58">
        <f t="shared" ref="B39:P39" si="5">SUM(B31:B38)</f>
        <v>25007</v>
      </c>
      <c r="C39" s="58">
        <f t="shared" si="5"/>
        <v>42631.28</v>
      </c>
      <c r="D39" s="58">
        <f t="shared" si="5"/>
        <v>23798.47</v>
      </c>
      <c r="E39" s="58">
        <f t="shared" si="5"/>
        <v>278986.56</v>
      </c>
      <c r="F39" s="58">
        <f t="shared" si="5"/>
        <v>160474.20000000001</v>
      </c>
      <c r="G39" s="58">
        <f t="shared" si="5"/>
        <v>115459.53000000001</v>
      </c>
      <c r="H39" s="58">
        <f t="shared" si="5"/>
        <v>65501.17</v>
      </c>
      <c r="I39" s="58">
        <f t="shared" si="5"/>
        <v>211427.54</v>
      </c>
      <c r="J39" s="58">
        <f t="shared" si="5"/>
        <v>268342.50000000006</v>
      </c>
      <c r="K39" s="58">
        <f t="shared" si="5"/>
        <v>453600.2</v>
      </c>
      <c r="L39" s="58">
        <f t="shared" si="5"/>
        <v>337151.08</v>
      </c>
      <c r="M39" s="58">
        <f t="shared" si="5"/>
        <v>937360</v>
      </c>
      <c r="N39" s="58">
        <f t="shared" si="5"/>
        <v>123600</v>
      </c>
      <c r="O39" s="58">
        <f t="shared" si="5"/>
        <v>0</v>
      </c>
      <c r="P39" s="58">
        <f t="shared" si="5"/>
        <v>245326.2</v>
      </c>
      <c r="Q39" s="58">
        <f>SUM(Q31:Q38)</f>
        <v>61650</v>
      </c>
      <c r="R39" s="59">
        <f>SUM(R31:R38)</f>
        <v>139310.05000000002</v>
      </c>
      <c r="S39" s="58">
        <f>SUM(S31:S38)</f>
        <v>44486</v>
      </c>
      <c r="T39" s="58">
        <f>SUM(T31:T38)</f>
        <v>170956.2</v>
      </c>
    </row>
    <row r="40" spans="1:21" ht="14.25" x14ac:dyDescent="0.2">
      <c r="A40" s="60"/>
      <c r="B40" s="61"/>
      <c r="C40" s="62"/>
      <c r="D40" s="62"/>
      <c r="E40" s="62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2"/>
      <c r="T40" s="62"/>
      <c r="U40" s="60"/>
    </row>
    <row r="41" spans="1:21" ht="42" customHeight="1" x14ac:dyDescent="0.2">
      <c r="A41" s="94" t="s">
        <v>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0"/>
      <c r="S41" s="1"/>
      <c r="T41" s="1"/>
      <c r="U41" s="1"/>
    </row>
    <row r="42" spans="1:21" ht="49.5" customHeight="1" x14ac:dyDescent="0.2">
      <c r="A42" s="3"/>
      <c r="B42" s="5" t="s">
        <v>41</v>
      </c>
      <c r="C42" s="4" t="s">
        <v>42</v>
      </c>
      <c r="D42" s="5" t="s">
        <v>43</v>
      </c>
      <c r="E42" s="5" t="s">
        <v>44</v>
      </c>
      <c r="F42" s="6" t="s">
        <v>45</v>
      </c>
      <c r="G42" s="5" t="s">
        <v>46</v>
      </c>
      <c r="H42" s="5" t="s">
        <v>47</v>
      </c>
      <c r="I42" s="6" t="s">
        <v>48</v>
      </c>
      <c r="J42" s="6" t="s">
        <v>49</v>
      </c>
      <c r="K42" s="7"/>
      <c r="L42" s="7"/>
      <c r="M42" s="6"/>
      <c r="N42" s="4"/>
      <c r="O42" s="6"/>
      <c r="P42" s="4"/>
      <c r="Q42" s="4"/>
      <c r="R42" s="5"/>
      <c r="S42" s="5"/>
      <c r="T42" s="5"/>
    </row>
    <row r="43" spans="1:21" ht="15.75" thickBot="1" x14ac:dyDescent="0.25">
      <c r="A43" s="8" t="s">
        <v>20</v>
      </c>
      <c r="B43" s="10"/>
      <c r="C43" s="9"/>
      <c r="D43" s="10"/>
      <c r="E43" s="10"/>
      <c r="F43" s="11"/>
      <c r="G43" s="10"/>
      <c r="H43" s="10"/>
      <c r="I43" s="11"/>
      <c r="J43" s="11"/>
      <c r="K43" s="12"/>
      <c r="L43" s="12"/>
      <c r="M43" s="11"/>
      <c r="N43" s="11"/>
      <c r="O43" s="11"/>
      <c r="P43" s="13"/>
      <c r="Q43" s="14"/>
      <c r="R43" s="10"/>
      <c r="S43" s="10"/>
      <c r="T43" s="10"/>
    </row>
    <row r="44" spans="1:21" ht="14.25" x14ac:dyDescent="0.2">
      <c r="A44" s="15" t="s">
        <v>21</v>
      </c>
      <c r="B44" s="19"/>
      <c r="C44" s="16"/>
      <c r="D44" s="17"/>
      <c r="E44" s="17"/>
      <c r="F44" s="18"/>
      <c r="G44" s="19"/>
      <c r="H44" s="19"/>
      <c r="I44" s="19"/>
      <c r="J44" s="19"/>
      <c r="K44" s="20"/>
      <c r="L44" s="20"/>
      <c r="M44" s="19"/>
      <c r="N44" s="19"/>
      <c r="O44" s="19"/>
      <c r="P44" s="19"/>
      <c r="Q44" s="21"/>
      <c r="R44" s="17"/>
      <c r="S44" s="17"/>
      <c r="T44" s="19"/>
    </row>
    <row r="45" spans="1:21" ht="14.25" x14ac:dyDescent="0.2">
      <c r="A45" s="22" t="s">
        <v>22</v>
      </c>
      <c r="B45" s="25"/>
      <c r="C45" s="23"/>
      <c r="D45" s="24"/>
      <c r="E45" s="24"/>
      <c r="F45" s="24"/>
      <c r="G45" s="25"/>
      <c r="H45" s="25"/>
      <c r="I45" s="25"/>
      <c r="J45" s="25"/>
      <c r="K45" s="26"/>
      <c r="L45" s="26"/>
      <c r="M45" s="25"/>
      <c r="N45" s="25"/>
      <c r="O45" s="25"/>
      <c r="P45" s="25"/>
      <c r="Q45" s="27"/>
      <c r="R45" s="24"/>
      <c r="S45" s="24"/>
      <c r="T45" s="25"/>
    </row>
    <row r="46" spans="1:21" ht="14.25" x14ac:dyDescent="0.2">
      <c r="A46" s="28" t="s">
        <v>23</v>
      </c>
      <c r="B46" s="25"/>
      <c r="C46" s="23"/>
      <c r="D46" s="24"/>
      <c r="E46" s="24"/>
      <c r="F46" s="29"/>
      <c r="G46" s="25"/>
      <c r="H46" s="25"/>
      <c r="I46" s="25"/>
      <c r="J46" s="25"/>
      <c r="K46" s="26"/>
      <c r="L46" s="26"/>
      <c r="M46" s="25"/>
      <c r="N46" s="25"/>
      <c r="O46" s="25"/>
      <c r="P46" s="25"/>
      <c r="Q46" s="27"/>
      <c r="R46" s="24"/>
      <c r="S46" s="24"/>
      <c r="T46" s="25"/>
    </row>
    <row r="47" spans="1:21" ht="14.25" x14ac:dyDescent="0.2">
      <c r="A47" s="22" t="s">
        <v>24</v>
      </c>
      <c r="B47" s="24">
        <v>0</v>
      </c>
      <c r="C47" s="24">
        <v>0</v>
      </c>
      <c r="D47" s="24">
        <v>621.44000000000005</v>
      </c>
      <c r="E47" s="24">
        <v>500</v>
      </c>
      <c r="F47" s="25">
        <v>0</v>
      </c>
      <c r="G47" s="24">
        <v>1068</v>
      </c>
      <c r="H47" s="24">
        <v>220</v>
      </c>
      <c r="I47" s="25">
        <v>0</v>
      </c>
      <c r="J47" s="25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</row>
    <row r="48" spans="1:21" ht="14.25" x14ac:dyDescent="0.2">
      <c r="A48" s="22" t="s">
        <v>25</v>
      </c>
      <c r="B48" s="24">
        <v>0</v>
      </c>
      <c r="C48" s="24">
        <v>4882</v>
      </c>
      <c r="D48" s="24">
        <v>4994.74</v>
      </c>
      <c r="E48" s="24">
        <v>4800</v>
      </c>
      <c r="F48" s="25">
        <v>4800</v>
      </c>
      <c r="G48" s="24">
        <v>4323</v>
      </c>
      <c r="H48" s="24">
        <v>2977</v>
      </c>
      <c r="I48" s="25">
        <v>1697</v>
      </c>
      <c r="J48" s="25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</row>
    <row r="49" spans="1:20" ht="14.25" x14ac:dyDescent="0.2">
      <c r="A49" s="22" t="s">
        <v>26</v>
      </c>
      <c r="B49" s="24">
        <v>0</v>
      </c>
      <c r="C49" s="24">
        <v>1699.11</v>
      </c>
      <c r="D49" s="24">
        <v>7668.78</v>
      </c>
      <c r="E49" s="24">
        <v>5996.87</v>
      </c>
      <c r="F49" s="25">
        <v>5523.99</v>
      </c>
      <c r="G49" s="24">
        <v>4791</v>
      </c>
      <c r="H49" s="24">
        <v>1752</v>
      </c>
      <c r="I49" s="25">
        <v>3023</v>
      </c>
      <c r="J49" s="25">
        <v>2017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</row>
    <row r="50" spans="1:20" ht="14.25" x14ac:dyDescent="0.2">
      <c r="A50" s="22" t="s">
        <v>27</v>
      </c>
      <c r="B50" s="24">
        <v>0</v>
      </c>
      <c r="C50" s="24">
        <v>0</v>
      </c>
      <c r="D50" s="24">
        <v>9676.94</v>
      </c>
      <c r="E50" s="24">
        <v>6665</v>
      </c>
      <c r="F50" s="25">
        <v>6665</v>
      </c>
      <c r="G50" s="24">
        <v>6860</v>
      </c>
      <c r="H50" s="24">
        <v>3532</v>
      </c>
      <c r="I50" s="25">
        <v>300</v>
      </c>
      <c r="J50" s="25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</row>
    <row r="51" spans="1:20" ht="14.25" x14ac:dyDescent="0.2">
      <c r="A51" s="22" t="s">
        <v>28</v>
      </c>
      <c r="B51" s="24">
        <v>0</v>
      </c>
      <c r="C51" s="24">
        <v>2873</v>
      </c>
      <c r="D51" s="24">
        <v>412</v>
      </c>
      <c r="E51" s="24">
        <v>7394</v>
      </c>
      <c r="F51" s="25">
        <v>0</v>
      </c>
      <c r="G51" s="24">
        <v>4618</v>
      </c>
      <c r="H51" s="24">
        <v>2444</v>
      </c>
      <c r="I51" s="25">
        <v>3295</v>
      </c>
      <c r="J51" s="25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</row>
    <row r="52" spans="1:20" ht="14.25" x14ac:dyDescent="0.2">
      <c r="A52" s="22" t="s">
        <v>29</v>
      </c>
      <c r="B52" s="24">
        <v>0</v>
      </c>
      <c r="C52" s="24">
        <v>0</v>
      </c>
      <c r="D52" s="24">
        <v>2080</v>
      </c>
      <c r="E52" s="24">
        <v>2280</v>
      </c>
      <c r="F52" s="24">
        <v>2279.2800000000002</v>
      </c>
      <c r="G52" s="24">
        <v>2220</v>
      </c>
      <c r="H52" s="24">
        <v>2000</v>
      </c>
      <c r="I52" s="24">
        <v>2000</v>
      </c>
      <c r="J52" s="24">
        <v>2500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</row>
    <row r="53" spans="1:20" ht="14.25" x14ac:dyDescent="0.2">
      <c r="A53" s="22" t="s">
        <v>30</v>
      </c>
      <c r="B53" s="24">
        <v>0</v>
      </c>
      <c r="C53" s="24">
        <v>0</v>
      </c>
      <c r="D53" s="24">
        <v>281.36</v>
      </c>
      <c r="E53" s="24">
        <v>281.36</v>
      </c>
      <c r="F53" s="24">
        <v>281.36</v>
      </c>
      <c r="G53" s="24">
        <v>281.36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</row>
    <row r="54" spans="1:20" ht="14.25" x14ac:dyDescent="0.2">
      <c r="A54" s="22"/>
      <c r="B54" s="25"/>
      <c r="C54" s="24"/>
      <c r="D54" s="24"/>
      <c r="E54" s="24"/>
      <c r="F54" s="25"/>
      <c r="G54" s="25"/>
      <c r="H54" s="25"/>
      <c r="I54" s="25"/>
      <c r="J54" s="25"/>
      <c r="K54" s="26"/>
      <c r="L54" s="26"/>
      <c r="M54" s="26"/>
      <c r="N54" s="26"/>
      <c r="O54" s="26"/>
      <c r="P54" s="26"/>
      <c r="Q54" s="26"/>
      <c r="R54" s="26"/>
      <c r="S54" s="26"/>
      <c r="T54" s="26"/>
    </row>
    <row r="55" spans="1:20" ht="15" x14ac:dyDescent="0.25">
      <c r="A55" s="31" t="s">
        <v>31</v>
      </c>
      <c r="B55" s="32">
        <f>SUM(B47:B53)</f>
        <v>0</v>
      </c>
      <c r="C55" s="32">
        <f>SUM(C47:C53)</f>
        <v>9454.11</v>
      </c>
      <c r="D55" s="32">
        <f>SUM(D47:D53)</f>
        <v>25735.260000000002</v>
      </c>
      <c r="E55" s="32">
        <f>SUM(E47:E53)</f>
        <v>27917.23</v>
      </c>
      <c r="F55" s="32">
        <f t="shared" ref="F55:T55" si="6">SUM(F47:F53)</f>
        <v>19549.629999999997</v>
      </c>
      <c r="G55" s="32">
        <f t="shared" si="6"/>
        <v>24161.360000000001</v>
      </c>
      <c r="H55" s="32">
        <f t="shared" si="6"/>
        <v>12925</v>
      </c>
      <c r="I55" s="32">
        <f t="shared" si="6"/>
        <v>10315</v>
      </c>
      <c r="J55" s="32">
        <f t="shared" si="6"/>
        <v>4517</v>
      </c>
      <c r="K55" s="32">
        <f t="shared" si="6"/>
        <v>0</v>
      </c>
      <c r="L55" s="32">
        <f t="shared" si="6"/>
        <v>0</v>
      </c>
      <c r="M55" s="32">
        <f t="shared" si="6"/>
        <v>0</v>
      </c>
      <c r="N55" s="32">
        <f t="shared" si="6"/>
        <v>0</v>
      </c>
      <c r="O55" s="32">
        <f t="shared" si="6"/>
        <v>0</v>
      </c>
      <c r="P55" s="32">
        <f t="shared" si="6"/>
        <v>0</v>
      </c>
      <c r="Q55" s="32">
        <f t="shared" si="6"/>
        <v>0</v>
      </c>
      <c r="R55" s="32">
        <f t="shared" si="6"/>
        <v>0</v>
      </c>
      <c r="S55" s="32">
        <f t="shared" si="6"/>
        <v>0</v>
      </c>
      <c r="T55" s="32">
        <f t="shared" si="6"/>
        <v>0</v>
      </c>
    </row>
    <row r="56" spans="1:20" ht="15" thickBot="1" x14ac:dyDescent="0.25">
      <c r="A56" s="35"/>
      <c r="B56" s="37"/>
      <c r="C56" s="36"/>
      <c r="D56" s="36"/>
      <c r="E56" s="36"/>
      <c r="F56" s="36"/>
      <c r="G56" s="37"/>
      <c r="H56" s="37"/>
      <c r="I56" s="37"/>
      <c r="J56" s="37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ht="15" x14ac:dyDescent="0.25">
      <c r="A57" s="40" t="s">
        <v>32</v>
      </c>
      <c r="B57" s="19"/>
      <c r="C57" s="19"/>
      <c r="D57" s="19"/>
      <c r="E57" s="19"/>
      <c r="F57" s="19"/>
      <c r="G57" s="19"/>
      <c r="H57" s="19"/>
      <c r="I57" s="19"/>
      <c r="J57" s="19"/>
      <c r="K57" s="20" t="s">
        <v>33</v>
      </c>
      <c r="L57" s="20" t="s">
        <v>33</v>
      </c>
      <c r="M57" s="20" t="s">
        <v>33</v>
      </c>
      <c r="N57" s="20" t="s">
        <v>33</v>
      </c>
      <c r="O57" s="20" t="s">
        <v>33</v>
      </c>
      <c r="P57" s="20" t="s">
        <v>33</v>
      </c>
      <c r="Q57" s="20" t="s">
        <v>33</v>
      </c>
      <c r="R57" s="20" t="s">
        <v>33</v>
      </c>
      <c r="S57" s="20" t="s">
        <v>33</v>
      </c>
      <c r="T57" s="20" t="s">
        <v>33</v>
      </c>
    </row>
    <row r="58" spans="1:20" ht="14.25" x14ac:dyDescent="0.2">
      <c r="A58" s="41" t="s">
        <v>34</v>
      </c>
      <c r="B58" s="25"/>
      <c r="C58" s="42"/>
      <c r="D58" s="25"/>
      <c r="E58" s="25"/>
      <c r="F58" s="25"/>
      <c r="G58" s="25"/>
      <c r="H58" s="25"/>
      <c r="I58" s="25"/>
      <c r="J58" s="25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0" ht="14.25" x14ac:dyDescent="0.2">
      <c r="A59" s="43" t="s">
        <v>24</v>
      </c>
      <c r="B59" s="25">
        <v>0</v>
      </c>
      <c r="C59" s="25">
        <v>0</v>
      </c>
      <c r="D59" s="25">
        <v>1883.15</v>
      </c>
      <c r="E59" s="25">
        <v>2000</v>
      </c>
      <c r="F59" s="25">
        <v>0</v>
      </c>
      <c r="G59" s="25">
        <v>3120</v>
      </c>
      <c r="H59" s="25">
        <v>880</v>
      </c>
      <c r="I59" s="25">
        <v>0</v>
      </c>
      <c r="J59" s="25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</row>
    <row r="60" spans="1:20" ht="14.25" x14ac:dyDescent="0.2">
      <c r="A60" s="22" t="s">
        <v>25</v>
      </c>
      <c r="B60" s="25">
        <v>0</v>
      </c>
      <c r="C60" s="25">
        <v>16257</v>
      </c>
      <c r="D60" s="25">
        <v>117364</v>
      </c>
      <c r="E60" s="25">
        <v>48000</v>
      </c>
      <c r="F60" s="25">
        <v>48000</v>
      </c>
      <c r="G60" s="25">
        <v>32430</v>
      </c>
      <c r="H60" s="25">
        <v>29770</v>
      </c>
      <c r="I60" s="25">
        <v>1697</v>
      </c>
      <c r="J60" s="25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</row>
    <row r="61" spans="1:20" ht="14.25" x14ac:dyDescent="0.2">
      <c r="A61" s="22" t="s">
        <v>26</v>
      </c>
      <c r="B61" s="25">
        <v>0</v>
      </c>
      <c r="C61" s="25">
        <v>16991</v>
      </c>
      <c r="D61" s="25">
        <v>57549</v>
      </c>
      <c r="E61" s="25">
        <v>47930</v>
      </c>
      <c r="F61" s="25">
        <v>41310</v>
      </c>
      <c r="G61" s="25">
        <v>36800</v>
      </c>
      <c r="H61" s="25">
        <v>18820</v>
      </c>
      <c r="I61" s="25">
        <v>3023</v>
      </c>
      <c r="J61" s="25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</row>
    <row r="62" spans="1:20" ht="14.25" x14ac:dyDescent="0.2">
      <c r="A62" s="22" t="s">
        <v>27</v>
      </c>
      <c r="B62" s="25">
        <v>0</v>
      </c>
      <c r="C62" s="25">
        <v>0</v>
      </c>
      <c r="D62" s="25">
        <v>71716.800000000003</v>
      </c>
      <c r="E62" s="25">
        <v>43250</v>
      </c>
      <c r="F62" s="25">
        <v>43250</v>
      </c>
      <c r="G62" s="25">
        <v>42530</v>
      </c>
      <c r="H62" s="25">
        <v>21680</v>
      </c>
      <c r="I62" s="25">
        <v>300</v>
      </c>
      <c r="J62" s="25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</row>
    <row r="63" spans="1:20" ht="14.25" x14ac:dyDescent="0.2">
      <c r="A63" s="22" t="s">
        <v>35</v>
      </c>
      <c r="B63" s="25">
        <v>0</v>
      </c>
      <c r="C63" s="25">
        <v>28730</v>
      </c>
      <c r="D63" s="25">
        <v>35513.56</v>
      </c>
      <c r="E63" s="25">
        <v>57193</v>
      </c>
      <c r="F63" s="25">
        <v>0</v>
      </c>
      <c r="G63" s="25">
        <v>16625</v>
      </c>
      <c r="H63" s="25">
        <v>22344</v>
      </c>
      <c r="I63" s="25">
        <v>3295</v>
      </c>
      <c r="J63" s="25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</row>
    <row r="64" spans="1:20" ht="14.25" x14ac:dyDescent="0.2">
      <c r="A64" s="22" t="s">
        <v>29</v>
      </c>
      <c r="B64" s="25">
        <v>0</v>
      </c>
      <c r="C64" s="25">
        <v>0</v>
      </c>
      <c r="D64" s="25">
        <v>8320</v>
      </c>
      <c r="E64" s="25">
        <v>4560</v>
      </c>
      <c r="F64" s="25">
        <v>9120</v>
      </c>
      <c r="G64" s="25">
        <v>8880</v>
      </c>
      <c r="H64" s="25">
        <v>8000</v>
      </c>
      <c r="I64" s="25">
        <v>8000</v>
      </c>
      <c r="J64" s="25">
        <v>4000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</row>
    <row r="65" spans="1:21" ht="14.25" x14ac:dyDescent="0.2">
      <c r="A65" s="22" t="s">
        <v>30</v>
      </c>
      <c r="B65" s="25">
        <v>0</v>
      </c>
      <c r="C65" s="25">
        <v>0</v>
      </c>
      <c r="D65" s="25">
        <v>976.51</v>
      </c>
      <c r="E65" s="25">
        <v>976.51</v>
      </c>
      <c r="F65" s="25">
        <v>976.51</v>
      </c>
      <c r="G65" s="25">
        <v>976.51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</row>
    <row r="66" spans="1:21" ht="14.25" x14ac:dyDescent="0.2">
      <c r="A66" s="22" t="s">
        <v>36</v>
      </c>
      <c r="B66" s="25"/>
      <c r="C66" s="25"/>
      <c r="D66" s="25"/>
      <c r="E66" s="25"/>
      <c r="F66" s="25"/>
      <c r="G66" s="25"/>
      <c r="H66" s="25"/>
      <c r="I66" s="25"/>
      <c r="J66" s="25"/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</row>
    <row r="67" spans="1:21" ht="15.75" thickBot="1" x14ac:dyDescent="0.3">
      <c r="A67" s="45" t="s">
        <v>31</v>
      </c>
      <c r="B67" s="46">
        <f>SUM(B59:B66)</f>
        <v>0</v>
      </c>
      <c r="C67" s="46">
        <f>SUM(C59:C66)</f>
        <v>61978</v>
      </c>
      <c r="D67" s="46">
        <f>SUM(D59:D66)</f>
        <v>293323.02</v>
      </c>
      <c r="E67" s="46">
        <f>SUM(E59:E66)</f>
        <v>203909.51</v>
      </c>
      <c r="F67" s="46">
        <f t="shared" ref="F67:T67" si="7">SUM(F59:F66)</f>
        <v>142656.51</v>
      </c>
      <c r="G67" s="46">
        <f t="shared" si="7"/>
        <v>141361.51</v>
      </c>
      <c r="H67" s="46">
        <f t="shared" si="7"/>
        <v>101494</v>
      </c>
      <c r="I67" s="46">
        <f t="shared" si="7"/>
        <v>16315</v>
      </c>
      <c r="J67" s="46">
        <f t="shared" si="7"/>
        <v>4000</v>
      </c>
      <c r="K67" s="46">
        <f t="shared" si="7"/>
        <v>0</v>
      </c>
      <c r="L67" s="46">
        <f t="shared" si="7"/>
        <v>0</v>
      </c>
      <c r="M67" s="46">
        <f t="shared" si="7"/>
        <v>0</v>
      </c>
      <c r="N67" s="46">
        <f t="shared" si="7"/>
        <v>0</v>
      </c>
      <c r="O67" s="46">
        <f t="shared" si="7"/>
        <v>0</v>
      </c>
      <c r="P67" s="46">
        <f t="shared" si="7"/>
        <v>0</v>
      </c>
      <c r="Q67" s="46">
        <f t="shared" si="7"/>
        <v>0</v>
      </c>
      <c r="R67" s="46">
        <f t="shared" si="7"/>
        <v>0</v>
      </c>
      <c r="S67" s="46">
        <f t="shared" si="7"/>
        <v>0</v>
      </c>
      <c r="T67" s="46">
        <f t="shared" si="7"/>
        <v>0</v>
      </c>
    </row>
    <row r="68" spans="1:21" ht="15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21" ht="15.75" thickBot="1" x14ac:dyDescent="0.3">
      <c r="A69" s="51" t="s">
        <v>37</v>
      </c>
      <c r="B69" s="49"/>
      <c r="C69" s="52"/>
      <c r="D69" s="49"/>
      <c r="E69" s="49"/>
      <c r="F69" s="49"/>
      <c r="G69" s="49"/>
      <c r="H69" s="49"/>
      <c r="I69" s="49"/>
      <c r="J69" s="49"/>
      <c r="K69" s="50"/>
      <c r="L69" s="50"/>
      <c r="M69" s="50"/>
      <c r="N69" s="50"/>
      <c r="O69" s="50"/>
      <c r="P69" s="50"/>
      <c r="Q69" s="50"/>
      <c r="R69" s="50"/>
      <c r="S69" s="50"/>
      <c r="T69" s="50"/>
    </row>
    <row r="70" spans="1:21" ht="14.25" x14ac:dyDescent="0.2">
      <c r="A70" s="53" t="s">
        <v>38</v>
      </c>
      <c r="B70" s="19"/>
      <c r="C70" s="54"/>
      <c r="D70" s="19"/>
      <c r="E70" s="19"/>
      <c r="F70" s="19"/>
      <c r="G70" s="19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1" ht="14.25" x14ac:dyDescent="0.2">
      <c r="A71" s="43" t="s">
        <v>24</v>
      </c>
      <c r="B71" s="25">
        <v>0</v>
      </c>
      <c r="C71" s="25">
        <v>0</v>
      </c>
      <c r="D71" s="25">
        <v>7061.81</v>
      </c>
      <c r="E71" s="25">
        <v>6000</v>
      </c>
      <c r="F71" s="25">
        <v>0</v>
      </c>
      <c r="G71" s="25">
        <v>11700</v>
      </c>
      <c r="H71" s="25">
        <v>3300</v>
      </c>
      <c r="I71" s="25">
        <v>0</v>
      </c>
      <c r="J71" s="25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</row>
    <row r="72" spans="1:21" ht="14.25" x14ac:dyDescent="0.2">
      <c r="A72" s="22" t="s">
        <v>25</v>
      </c>
      <c r="B72" s="25">
        <v>0</v>
      </c>
      <c r="C72" s="25">
        <v>8153</v>
      </c>
      <c r="D72" s="25">
        <v>13891</v>
      </c>
      <c r="E72" s="25">
        <v>13824</v>
      </c>
      <c r="F72" s="25">
        <v>9165.24</v>
      </c>
      <c r="G72" s="25">
        <v>8513.44</v>
      </c>
      <c r="H72" s="25">
        <v>0</v>
      </c>
      <c r="I72" s="25">
        <v>1697</v>
      </c>
      <c r="J72" s="25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</row>
    <row r="73" spans="1:21" ht="14.25" x14ac:dyDescent="0.2">
      <c r="A73" s="22" t="s">
        <v>26</v>
      </c>
      <c r="B73" s="25">
        <v>0</v>
      </c>
      <c r="C73" s="25">
        <v>0</v>
      </c>
      <c r="D73" s="25">
        <v>3105.19</v>
      </c>
      <c r="E73" s="55">
        <v>0</v>
      </c>
      <c r="F73" s="25">
        <v>0</v>
      </c>
      <c r="G73" s="25">
        <v>14250</v>
      </c>
      <c r="H73" s="25">
        <v>0</v>
      </c>
      <c r="I73" s="25">
        <v>3023</v>
      </c>
      <c r="J73" s="25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</row>
    <row r="74" spans="1:21" ht="14.25" x14ac:dyDescent="0.2">
      <c r="A74" s="22" t="s">
        <v>27</v>
      </c>
      <c r="B74" s="25">
        <v>0</v>
      </c>
      <c r="C74" s="24">
        <v>0</v>
      </c>
      <c r="D74" s="56">
        <v>134998.5</v>
      </c>
      <c r="E74" s="56">
        <v>206070</v>
      </c>
      <c r="F74" s="25">
        <v>85888.41</v>
      </c>
      <c r="G74" s="25">
        <v>358080</v>
      </c>
      <c r="H74" s="25">
        <v>0</v>
      </c>
      <c r="I74" s="25">
        <v>300</v>
      </c>
      <c r="J74" s="25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</row>
    <row r="75" spans="1:21" ht="14.25" x14ac:dyDescent="0.2">
      <c r="A75" s="22" t="s">
        <v>39</v>
      </c>
      <c r="B75" s="25">
        <v>0</v>
      </c>
      <c r="C75" s="25">
        <v>6531</v>
      </c>
      <c r="D75" s="25">
        <v>35013.56</v>
      </c>
      <c r="E75" s="25">
        <v>57193</v>
      </c>
      <c r="F75" s="25">
        <v>2945.88</v>
      </c>
      <c r="G75" s="25">
        <v>16625</v>
      </c>
      <c r="H75" s="25">
        <v>0</v>
      </c>
      <c r="I75" s="25">
        <v>3295</v>
      </c>
      <c r="J75" s="25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</row>
    <row r="76" spans="1:21" ht="14.25" x14ac:dyDescent="0.2">
      <c r="A76" s="22" t="s">
        <v>29</v>
      </c>
      <c r="B76" s="25">
        <v>0</v>
      </c>
      <c r="C76" s="25">
        <v>0</v>
      </c>
      <c r="D76" s="25">
        <v>15600</v>
      </c>
      <c r="E76" s="25">
        <v>17100</v>
      </c>
      <c r="F76" s="25">
        <v>15000</v>
      </c>
      <c r="G76" s="25">
        <v>16500</v>
      </c>
      <c r="H76" s="25">
        <v>15000</v>
      </c>
      <c r="I76" s="25">
        <v>0</v>
      </c>
      <c r="J76" s="25">
        <v>15000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</row>
    <row r="77" spans="1:21" ht="14.25" x14ac:dyDescent="0.2">
      <c r="A77" s="22" t="s">
        <v>30</v>
      </c>
      <c r="B77" s="25">
        <v>0</v>
      </c>
      <c r="C77" s="25">
        <v>0</v>
      </c>
      <c r="D77" s="25">
        <v>4255.2</v>
      </c>
      <c r="E77" s="25">
        <v>4255.2</v>
      </c>
      <c r="F77" s="25">
        <v>0</v>
      </c>
      <c r="G77" s="25">
        <v>4255.2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</row>
    <row r="78" spans="1:21" ht="14.25" x14ac:dyDescent="0.2">
      <c r="A78" s="22" t="s">
        <v>40</v>
      </c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1" ht="15.75" thickBot="1" x14ac:dyDescent="0.3">
      <c r="A79" s="57" t="s">
        <v>31</v>
      </c>
      <c r="B79" s="58">
        <f>SUM(B71:B78)</f>
        <v>0</v>
      </c>
      <c r="C79" s="58">
        <f>SUM(C71:C78)</f>
        <v>14684</v>
      </c>
      <c r="D79" s="58">
        <f>SUM(D71:D78)</f>
        <v>213925.26</v>
      </c>
      <c r="E79" s="58">
        <f>SUM(E71:E78)</f>
        <v>304442.2</v>
      </c>
      <c r="F79" s="58">
        <f t="shared" ref="F79:T79" si="8">SUM(F71:F78)</f>
        <v>112999.53000000001</v>
      </c>
      <c r="G79" s="58">
        <f t="shared" si="8"/>
        <v>429923.64</v>
      </c>
      <c r="H79" s="58">
        <f t="shared" si="8"/>
        <v>18300</v>
      </c>
      <c r="I79" s="58">
        <f t="shared" si="8"/>
        <v>8315</v>
      </c>
      <c r="J79" s="58">
        <f t="shared" si="8"/>
        <v>15000</v>
      </c>
      <c r="K79" s="58">
        <f t="shared" si="8"/>
        <v>0</v>
      </c>
      <c r="L79" s="58">
        <f t="shared" si="8"/>
        <v>0</v>
      </c>
      <c r="M79" s="58">
        <f t="shared" si="8"/>
        <v>0</v>
      </c>
      <c r="N79" s="58">
        <f t="shared" si="8"/>
        <v>0</v>
      </c>
      <c r="O79" s="58">
        <f t="shared" si="8"/>
        <v>0</v>
      </c>
      <c r="P79" s="58">
        <f t="shared" si="8"/>
        <v>0</v>
      </c>
      <c r="Q79" s="58">
        <f t="shared" si="8"/>
        <v>0</v>
      </c>
      <c r="R79" s="58">
        <f t="shared" si="8"/>
        <v>0</v>
      </c>
      <c r="S79" s="58">
        <f t="shared" si="8"/>
        <v>0</v>
      </c>
      <c r="T79" s="58">
        <f t="shared" si="8"/>
        <v>0</v>
      </c>
    </row>
    <row r="80" spans="1:21" ht="14.25" x14ac:dyDescent="0.2">
      <c r="A80" s="60"/>
      <c r="B80" s="61"/>
      <c r="C80" s="62"/>
      <c r="D80" s="62"/>
      <c r="E80" s="62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2"/>
      <c r="T80" s="62"/>
      <c r="U80" s="60"/>
    </row>
  </sheetData>
  <mergeCells count="2">
    <mergeCell ref="A1:R1"/>
    <mergeCell ref="A41:R41"/>
  </mergeCells>
  <printOptions gridLines="1" gridLinesSet="0"/>
  <pageMargins left="0.75" right="0.75" top="1" bottom="1" header="0.5" footer="0.5"/>
  <pageSetup paperSize="17" scale="52"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Building Permit Fee Comparison</vt:lpstr>
      <vt:lpstr>SDC Fee Comparison</vt:lpstr>
      <vt:lpstr>'Building Permit Fee Comparison'!Print_Area</vt:lpstr>
      <vt:lpstr>'SDC Fee Comparison'!Print_Area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Jackson</dc:creator>
  <cp:lastModifiedBy>Reception</cp:lastModifiedBy>
  <dcterms:created xsi:type="dcterms:W3CDTF">2014-12-05T18:44:26Z</dcterms:created>
  <dcterms:modified xsi:type="dcterms:W3CDTF">2015-01-12T20:05:15Z</dcterms:modified>
</cp:coreProperties>
</file>